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bj\Documents\"/>
    </mc:Choice>
  </mc:AlternateContent>
  <bookViews>
    <workbookView xWindow="0" yWindow="0" windowWidth="18870" windowHeight="7815"/>
  </bookViews>
  <sheets>
    <sheet name="Test ny vejl." sheetId="1" r:id="rId1"/>
  </sheets>
  <externalReferences>
    <externalReference r:id="rId2"/>
  </externalReferences>
  <definedNames>
    <definedName name="Aktivitetstimesatsalmindelig">'[1]Idrætten 2017'!$C$47</definedName>
    <definedName name="Aktivitetstimesatshaller">'[1]Idrætten 2017'!$C$48</definedName>
    <definedName name="Lokaletilskudsprocent">'[1]Idrætten 2017'!$C$45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E42" i="1" l="1"/>
  <c r="D42" i="1"/>
  <c r="E41" i="1"/>
  <c r="D41" i="1"/>
  <c r="G40" i="1"/>
  <c r="E40" i="1"/>
  <c r="C40" i="1"/>
  <c r="D40" i="1" s="1"/>
  <c r="E39" i="1"/>
  <c r="D39" i="1"/>
  <c r="E38" i="1"/>
  <c r="D38" i="1"/>
  <c r="G37" i="1"/>
  <c r="E37" i="1"/>
  <c r="D37" i="1"/>
  <c r="G36" i="1"/>
  <c r="E36" i="1"/>
  <c r="D36" i="1"/>
  <c r="G35" i="1"/>
  <c r="E35" i="1"/>
  <c r="D35" i="1"/>
  <c r="E34" i="1"/>
  <c r="D34" i="1"/>
  <c r="E33" i="1"/>
  <c r="D33" i="1"/>
  <c r="E32" i="1"/>
  <c r="D32" i="1"/>
  <c r="E31" i="1"/>
  <c r="D31" i="1"/>
  <c r="G30" i="1"/>
  <c r="E30" i="1"/>
  <c r="D30" i="1"/>
  <c r="G29" i="1"/>
  <c r="E29" i="1"/>
  <c r="D29" i="1"/>
  <c r="G28" i="1"/>
  <c r="E28" i="1"/>
  <c r="D28" i="1"/>
  <c r="G27" i="1"/>
  <c r="E27" i="1"/>
  <c r="D27" i="1"/>
  <c r="G26" i="1"/>
  <c r="E26" i="1"/>
  <c r="D26" i="1"/>
  <c r="H25" i="1"/>
  <c r="G25" i="1"/>
  <c r="E25" i="1"/>
  <c r="D25" i="1"/>
  <c r="D24" i="1"/>
  <c r="G23" i="1"/>
  <c r="E23" i="1"/>
  <c r="D23" i="1"/>
  <c r="G22" i="1"/>
  <c r="E22" i="1"/>
  <c r="D22" i="1"/>
  <c r="G21" i="1"/>
  <c r="E21" i="1"/>
  <c r="D21" i="1"/>
  <c r="G20" i="1"/>
  <c r="E20" i="1"/>
  <c r="D20" i="1"/>
  <c r="E19" i="1"/>
  <c r="D19" i="1"/>
  <c r="G18" i="1"/>
  <c r="E18" i="1"/>
  <c r="D18" i="1"/>
  <c r="G17" i="1"/>
  <c r="E17" i="1"/>
  <c r="D17" i="1"/>
  <c r="E16" i="1"/>
  <c r="D16" i="1"/>
  <c r="G15" i="1"/>
  <c r="E15" i="1"/>
  <c r="D15" i="1"/>
  <c r="E14" i="1"/>
  <c r="D14" i="1"/>
  <c r="E13" i="1"/>
  <c r="D13" i="1"/>
  <c r="G12" i="1"/>
  <c r="E12" i="1"/>
  <c r="D12" i="1"/>
  <c r="E11" i="1"/>
  <c r="D11" i="1"/>
  <c r="E10" i="1"/>
  <c r="D10" i="1"/>
  <c r="I9" i="1"/>
  <c r="G9" i="1"/>
  <c r="E9" i="1"/>
  <c r="D9" i="1"/>
  <c r="G8" i="1"/>
  <c r="E8" i="1"/>
  <c r="D8" i="1"/>
  <c r="G7" i="1"/>
  <c r="E7" i="1"/>
  <c r="D7" i="1"/>
  <c r="G6" i="1"/>
  <c r="E6" i="1"/>
  <c r="C6" i="1"/>
  <c r="D6" i="1" s="1"/>
  <c r="G5" i="1"/>
  <c r="E5" i="1"/>
  <c r="D5" i="1"/>
</calcChain>
</file>

<file path=xl/comments1.xml><?xml version="1.0" encoding="utf-8"?>
<comments xmlns="http://schemas.openxmlformats.org/spreadsheetml/2006/main">
  <authors>
    <author>Birgitte Langkilde Jakobsen</author>
  </authors>
  <commentList>
    <comment ref="C7" authorId="0" shapeId="0">
      <text>
        <r>
          <rPr>
            <b/>
            <sz val="9"/>
            <color indexed="81"/>
            <rFont val="Tahoma"/>
            <charset val="1"/>
          </rPr>
          <t>Birgitte Langkilde Jakobsen:</t>
        </r>
        <r>
          <rPr>
            <sz val="9"/>
            <color indexed="81"/>
            <rFont val="Tahoma"/>
            <charset val="1"/>
          </rPr>
          <t xml:space="preserve">
Ingen egentlig træning, medlemmerne kommer selv og træner</t>
        </r>
      </text>
    </comment>
    <comment ref="C13" authorId="0" shapeId="0">
      <text>
        <r>
          <rPr>
            <b/>
            <sz val="9"/>
            <color indexed="81"/>
            <rFont val="Tahoma"/>
            <charset val="1"/>
          </rPr>
          <t>Birgitte Langkilde Jakobsen:</t>
        </r>
        <r>
          <rPr>
            <sz val="9"/>
            <color indexed="81"/>
            <rFont val="Tahoma"/>
            <charset val="1"/>
          </rPr>
          <t xml:space="preserve">
Pt kun for fodbold
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</rPr>
          <t>Birgitte Langkilde Jakobsen:</t>
        </r>
        <r>
          <rPr>
            <sz val="9"/>
            <color indexed="81"/>
            <rFont val="Tahoma"/>
            <family val="2"/>
          </rPr>
          <t xml:space="preserve">
Timesats efter alm. lokaler og ikke haller.
Der er ekstra obs på antal medlemmer</t>
        </r>
      </text>
    </comment>
    <comment ref="C27" authorId="0" shapeId="0">
      <text>
        <r>
          <rPr>
            <b/>
            <sz val="9"/>
            <color indexed="81"/>
            <rFont val="Tahoma"/>
            <charset val="1"/>
          </rPr>
          <t>Birgitte Langkilde Jakobsen:</t>
        </r>
        <r>
          <rPr>
            <sz val="9"/>
            <color indexed="81"/>
            <rFont val="Tahoma"/>
            <charset val="1"/>
          </rPr>
          <t xml:space="preserve">
har 4 baner men har kun talt dem som en bane</t>
        </r>
      </text>
    </comment>
    <comment ref="G28" authorId="0" shapeId="0">
      <text>
        <r>
          <rPr>
            <b/>
            <sz val="9"/>
            <color indexed="81"/>
            <rFont val="Tahoma"/>
            <charset val="1"/>
          </rPr>
          <t>Birgitte Langkilde Jakobsen:</t>
        </r>
        <r>
          <rPr>
            <sz val="9"/>
            <color indexed="81"/>
            <rFont val="Tahoma"/>
            <charset val="1"/>
          </rPr>
          <t xml:space="preserve">
Ekskl. timer for lejr uden for kommunen.</t>
        </r>
      </text>
    </comment>
    <comment ref="I29" authorId="0" shapeId="0">
      <text>
        <r>
          <rPr>
            <b/>
            <sz val="9"/>
            <color indexed="81"/>
            <rFont val="Tahoma"/>
            <family val="2"/>
          </rPr>
          <t>Birgitte Langkilde Jakobsen:</t>
        </r>
        <r>
          <rPr>
            <sz val="9"/>
            <color indexed="81"/>
            <rFont val="Tahoma"/>
            <family val="2"/>
          </rPr>
          <t xml:space="preserve">
Dertil 56.000 kr. til lejr uden for kommune</t>
        </r>
      </text>
    </comment>
    <comment ref="G30" authorId="0" shapeId="0">
      <text>
        <r>
          <rPr>
            <b/>
            <sz val="9"/>
            <color indexed="81"/>
            <rFont val="Tahoma"/>
            <family val="2"/>
          </rPr>
          <t>Birgitte Langkilde Jakobsen:</t>
        </r>
        <r>
          <rPr>
            <sz val="9"/>
            <color indexed="81"/>
            <rFont val="Tahoma"/>
            <family val="2"/>
          </rPr>
          <t xml:space="preserve">
ca. 36.000 kr. fra lejr uden for kommunen</t>
        </r>
      </text>
    </comment>
    <comment ref="G35" authorId="0" shapeId="0">
      <text>
        <r>
          <rPr>
            <b/>
            <sz val="9"/>
            <color indexed="81"/>
            <rFont val="Tahoma"/>
            <charset val="1"/>
          </rPr>
          <t>Birgitte Langkilde Jakobsen:</t>
        </r>
        <r>
          <rPr>
            <sz val="9"/>
            <color indexed="81"/>
            <rFont val="Tahoma"/>
            <charset val="1"/>
          </rPr>
          <t xml:space="preserve">
Ekskl. timer på lejr uden for kommunen.</t>
        </r>
      </text>
    </comment>
    <comment ref="H36" authorId="0" shapeId="0">
      <text>
        <r>
          <rPr>
            <b/>
            <sz val="9"/>
            <color indexed="81"/>
            <rFont val="Tahoma"/>
            <family val="2"/>
          </rPr>
          <t>Birgitte Langkilde Jakobsen:</t>
        </r>
        <r>
          <rPr>
            <sz val="9"/>
            <color indexed="81"/>
            <rFont val="Tahoma"/>
            <family val="2"/>
          </rPr>
          <t xml:space="preserve">
Normalt fasteudgifter på 90.000 kr. </t>
        </r>
      </text>
    </comment>
    <comment ref="I36" authorId="0" shapeId="0">
      <text>
        <r>
          <rPr>
            <b/>
            <sz val="9"/>
            <color indexed="81"/>
            <rFont val="Tahoma"/>
            <family val="2"/>
          </rPr>
          <t>Birgitte Langkilde Jakobsen:</t>
        </r>
        <r>
          <rPr>
            <sz val="9"/>
            <color indexed="81"/>
            <rFont val="Tahoma"/>
            <family val="2"/>
          </rPr>
          <t xml:space="preserve">
Ca. 32.000 kr. er udgifter uden for kommunen.</t>
        </r>
      </text>
    </comment>
    <comment ref="C40" authorId="0" shapeId="0">
      <text>
        <r>
          <rPr>
            <b/>
            <sz val="9"/>
            <color indexed="81"/>
            <rFont val="Tahoma"/>
            <family val="2"/>
          </rPr>
          <t>Birgitte Langkilde Jakobsen:</t>
        </r>
        <r>
          <rPr>
            <sz val="9"/>
            <color indexed="81"/>
            <rFont val="Tahoma"/>
            <family val="2"/>
          </rPr>
          <t xml:space="preserve">
Timer hjemme hos medlemmer og sommerhus er trukket fra</t>
        </r>
      </text>
    </comment>
    <comment ref="I40" authorId="0" shapeId="0">
      <text>
        <r>
          <rPr>
            <b/>
            <sz val="9"/>
            <color indexed="81"/>
            <rFont val="Tahoma"/>
            <family val="2"/>
          </rPr>
          <t>Birgitte Langkilde Jakobsen:</t>
        </r>
        <r>
          <rPr>
            <sz val="9"/>
            <color indexed="81"/>
            <rFont val="Tahoma"/>
            <family val="2"/>
          </rPr>
          <t xml:space="preserve">
Fast lejeudgift</t>
        </r>
      </text>
    </comment>
  </commentList>
</comments>
</file>

<file path=xl/sharedStrings.xml><?xml version="1.0" encoding="utf-8"?>
<sst xmlns="http://schemas.openxmlformats.org/spreadsheetml/2006/main" count="56" uniqueCount="56">
  <si>
    <t>Timesats - haller</t>
  </si>
  <si>
    <t>Timesats alm. lokaler</t>
  </si>
  <si>
    <t>Forening</t>
  </si>
  <si>
    <t>Antal timer 
2017</t>
  </si>
  <si>
    <t>Antal timer 2017
- ny vejledning</t>
  </si>
  <si>
    <t>Difference
i timer</t>
  </si>
  <si>
    <t>Maks tilskudsbeløb
2017</t>
  </si>
  <si>
    <t>Nuværende 
reduktion</t>
  </si>
  <si>
    <t>Maks tilskudsbeløb 
- ny vejledning</t>
  </si>
  <si>
    <t>Reduktion som 
følge af ny 
vejledning</t>
  </si>
  <si>
    <t>Lokaletilskuds-
berettigede 
udgifter</t>
  </si>
  <si>
    <t>Fredericia Roklub</t>
  </si>
  <si>
    <t>Fredericia Sejlklub</t>
  </si>
  <si>
    <t>Er fratrukket 64.900 kr. for udlejning</t>
  </si>
  <si>
    <t>Fredericia Kajakklub</t>
  </si>
  <si>
    <t>Dykkerklubben AKTIV</t>
  </si>
  <si>
    <t>Skærbæk Bådeklub</t>
  </si>
  <si>
    <t>FFF Fodbold</t>
  </si>
  <si>
    <t>KFUM Fodbold</t>
  </si>
  <si>
    <t>Fag &amp; firma (FFFIF)</t>
  </si>
  <si>
    <t>Ca. 60 timers sociale aktiviteter pr. md - hvad dækker det over</t>
  </si>
  <si>
    <t>Bredstrup/Pjedsted Idrætsforening</t>
  </si>
  <si>
    <t>Herslev Idrætsforening</t>
  </si>
  <si>
    <t>EGIF Rugby</t>
  </si>
  <si>
    <t>Fredericia Tennisklub</t>
  </si>
  <si>
    <t>Fredericia Sportsrideklub</t>
  </si>
  <si>
    <t>Ridehaller tæller som haller, ryterstue som aml. Lokale</t>
  </si>
  <si>
    <t>Herslev Rideklub</t>
  </si>
  <si>
    <t xml:space="preserve">Egum Rideklub </t>
  </si>
  <si>
    <t>Fa. Billard Klub</t>
  </si>
  <si>
    <t>Fa. Golfklub</t>
  </si>
  <si>
    <t>BUDOKAN Fredericia</t>
  </si>
  <si>
    <t>Teakwon - Do/Fr. Taekwondo klub</t>
  </si>
  <si>
    <t>FROS</t>
  </si>
  <si>
    <t>KIF</t>
  </si>
  <si>
    <t>AMO</t>
  </si>
  <si>
    <t>EGIF Tennisklub</t>
  </si>
  <si>
    <t>FDF Fa. 2 Chr. Sogn</t>
  </si>
  <si>
    <t xml:space="preserve">Inkl. ca. 26.000 kr. uden for kommunen </t>
  </si>
  <si>
    <t>FDF Søndermarken</t>
  </si>
  <si>
    <t>FDF Vejlby Sogn</t>
  </si>
  <si>
    <t>Ligger på kanten - når det er uden udgifter uden for kommunen</t>
  </si>
  <si>
    <t>KFUM Bulow gruppe</t>
  </si>
  <si>
    <t>KFUF Olaf Rye gruppe</t>
  </si>
  <si>
    <t>KFUM Peder griib</t>
  </si>
  <si>
    <t>KFUM Skærbæk</t>
  </si>
  <si>
    <t>KFUM Taulov gruppe</t>
  </si>
  <si>
    <t>Ekskl. ca. 69.000 kr., uden for kommunen</t>
  </si>
  <si>
    <t>Fæstningsgruppen</t>
  </si>
  <si>
    <t>Elbogruppen</t>
  </si>
  <si>
    <t xml:space="preserve">Inkl. 14.532 kr. uden for kommunen </t>
  </si>
  <si>
    <t>Kenpo Selfdefence</t>
  </si>
  <si>
    <t>Apostolsk kirkes B &amp; U</t>
  </si>
  <si>
    <t>Indre Missions ungdom</t>
  </si>
  <si>
    <t>BIH-SAN Elmir</t>
  </si>
  <si>
    <t>Somalisk Kulturforening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</si>
</sst>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0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63"/>
      <name val="Arial"/>
      <family val="2"/>
    </font>
    <font>
      <sz val="11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164" fontId="4" fillId="0" borderId="1" xfId="1" applyFont="1" applyFill="1" applyBorder="1" applyAlignment="1">
      <alignment horizontal="left"/>
    </xf>
    <xf numFmtId="3" fontId="4" fillId="0" borderId="1" xfId="1" applyNumberFormat="1" applyFont="1" applyFill="1" applyBorder="1" applyAlignment="1">
      <alignment horizontal="right"/>
    </xf>
    <xf numFmtId="0" fontId="5" fillId="0" borderId="1" xfId="0" applyFont="1" applyBorder="1"/>
    <xf numFmtId="3" fontId="5" fillId="0" borderId="1" xfId="0" applyNumberFormat="1" applyFont="1" applyBorder="1"/>
    <xf numFmtId="165" fontId="5" fillId="0" borderId="1" xfId="1" applyNumberFormat="1" applyFont="1" applyBorder="1"/>
    <xf numFmtId="4" fontId="5" fillId="0" borderId="1" xfId="0" applyNumberFormat="1" applyFont="1" applyBorder="1"/>
    <xf numFmtId="4" fontId="0" fillId="0" borderId="1" xfId="0" applyNumberFormat="1" applyBorder="1"/>
    <xf numFmtId="164" fontId="4" fillId="2" borderId="1" xfId="1" applyFont="1" applyFill="1" applyBorder="1" applyAlignment="1">
      <alignment horizontal="left"/>
    </xf>
    <xf numFmtId="3" fontId="4" fillId="2" borderId="1" xfId="1" applyNumberFormat="1" applyFont="1" applyFill="1" applyBorder="1" applyAlignment="1">
      <alignment horizontal="right"/>
    </xf>
    <xf numFmtId="3" fontId="0" fillId="0" borderId="1" xfId="0" applyNumberFormat="1" applyBorder="1"/>
    <xf numFmtId="0" fontId="5" fillId="3" borderId="1" xfId="0" applyFont="1" applyFill="1" applyBorder="1"/>
    <xf numFmtId="0" fontId="0" fillId="0" borderId="1" xfId="0" applyBorder="1"/>
    <xf numFmtId="3" fontId="5" fillId="4" borderId="1" xfId="0" applyNumberFormat="1" applyFont="1" applyFill="1" applyBorder="1"/>
    <xf numFmtId="165" fontId="0" fillId="0" borderId="0" xfId="1" applyNumberFormat="1" applyFont="1"/>
    <xf numFmtId="3" fontId="1" fillId="0" borderId="1" xfId="0" applyNumberFormat="1" applyFont="1" applyBorder="1"/>
    <xf numFmtId="165" fontId="5" fillId="5" borderId="1" xfId="1" applyNumberFormat="1" applyFont="1" applyFill="1" applyBorder="1"/>
    <xf numFmtId="4" fontId="5" fillId="5" borderId="1" xfId="0" applyNumberFormat="1" applyFont="1" applyFill="1" applyBorder="1"/>
    <xf numFmtId="165" fontId="0" fillId="0" borderId="0" xfId="0" applyNumberFormat="1"/>
    <xf numFmtId="165" fontId="5" fillId="3" borderId="1" xfId="1" applyNumberFormat="1" applyFont="1" applyFill="1" applyBorder="1"/>
    <xf numFmtId="3" fontId="0" fillId="3" borderId="1" xfId="0" applyNumberFormat="1" applyFill="1" applyBorder="1"/>
    <xf numFmtId="3" fontId="0" fillId="0" borderId="0" xfId="0" applyNumberFormat="1"/>
    <xf numFmtId="165" fontId="4" fillId="2" borderId="1" xfId="1" applyNumberFormat="1" applyFont="1" applyFill="1" applyBorder="1" applyAlignment="1">
      <alignment horizontal="right" vertical="top"/>
    </xf>
    <xf numFmtId="165" fontId="4" fillId="0" borderId="1" xfId="1" applyNumberFormat="1" applyFont="1" applyFill="1" applyBorder="1" applyAlignment="1">
      <alignment horizontal="right" vertical="top"/>
    </xf>
    <xf numFmtId="165" fontId="4" fillId="2" borderId="1" xfId="1" applyNumberFormat="1" applyFont="1" applyFill="1" applyBorder="1" applyAlignment="1">
      <alignment horizontal="right" vertical="top" indent="1"/>
    </xf>
    <xf numFmtId="165" fontId="4" fillId="0" borderId="1" xfId="1" applyNumberFormat="1" applyFont="1" applyFill="1" applyBorder="1" applyAlignment="1">
      <alignment horizontal="right" vertical="top" indent="1"/>
    </xf>
    <xf numFmtId="165" fontId="5" fillId="0" borderId="1" xfId="1" applyNumberFormat="1" applyFont="1" applyBorder="1" applyAlignment="1">
      <alignment horizontal="right"/>
    </xf>
    <xf numFmtId="0" fontId="5" fillId="0" borderId="0" xfId="0" applyFont="1"/>
    <xf numFmtId="0" fontId="5" fillId="0" borderId="1" xfId="0" applyFont="1" applyFill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2-1208_v1_Lokaletilskud%202017%20aconto.xls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 medlem"/>
      <sheetName val="Test ny vejl."/>
      <sheetName val="Spørgsmål"/>
      <sheetName val="Idrætten 2017"/>
      <sheetName val="Spejder 2017"/>
      <sheetName val="Andre 2017"/>
    </sheetNames>
    <sheetDataSet>
      <sheetData sheetId="0"/>
      <sheetData sheetId="1"/>
      <sheetData sheetId="2"/>
      <sheetData sheetId="3">
        <row r="2">
          <cell r="H2">
            <v>470859</v>
          </cell>
        </row>
        <row r="3">
          <cell r="H3">
            <v>87353.35</v>
          </cell>
        </row>
        <row r="4">
          <cell r="H4">
            <v>154380</v>
          </cell>
        </row>
        <row r="5">
          <cell r="H5">
            <v>111410.90000000001</v>
          </cell>
        </row>
        <row r="6">
          <cell r="H6">
            <v>53775.700000000004</v>
          </cell>
          <cell r="I6">
            <v>51439.5</v>
          </cell>
        </row>
        <row r="7">
          <cell r="H7">
            <v>1264243.55</v>
          </cell>
        </row>
        <row r="8">
          <cell r="H8">
            <v>1546373</v>
          </cell>
        </row>
        <row r="10">
          <cell r="H10">
            <v>385950</v>
          </cell>
        </row>
        <row r="11">
          <cell r="H11">
            <v>336419.75</v>
          </cell>
        </row>
        <row r="12">
          <cell r="H12">
            <v>103434.6</v>
          </cell>
        </row>
        <row r="14">
          <cell r="H14">
            <v>93978.824999999997</v>
          </cell>
        </row>
        <row r="16">
          <cell r="H16">
            <v>167245</v>
          </cell>
        </row>
        <row r="17">
          <cell r="H17">
            <v>784250.4</v>
          </cell>
        </row>
        <row r="19">
          <cell r="H19">
            <v>517944.9</v>
          </cell>
        </row>
        <row r="20">
          <cell r="H20">
            <v>1128517.8</v>
          </cell>
        </row>
        <row r="27">
          <cell r="H27">
            <v>341565.75</v>
          </cell>
        </row>
        <row r="28">
          <cell r="H28">
            <v>1223204.2</v>
          </cell>
        </row>
        <row r="29">
          <cell r="H29">
            <v>290363.05</v>
          </cell>
        </row>
        <row r="30">
          <cell r="H30">
            <v>301426.95</v>
          </cell>
        </row>
        <row r="35">
          <cell r="H35">
            <v>23671.600000000002</v>
          </cell>
        </row>
        <row r="42">
          <cell r="H42">
            <v>851019.75</v>
          </cell>
        </row>
        <row r="45">
          <cell r="C45" t="str">
            <v>65</v>
          </cell>
        </row>
        <row r="47">
          <cell r="C47" t="str">
            <v>128,65</v>
          </cell>
        </row>
        <row r="48">
          <cell r="C48" t="str">
            <v>257,37</v>
          </cell>
        </row>
      </sheetData>
      <sheetData sheetId="4">
        <row r="3">
          <cell r="H3">
            <v>561439.80000000005</v>
          </cell>
        </row>
        <row r="4">
          <cell r="H4">
            <v>350313.95</v>
          </cell>
        </row>
        <row r="7">
          <cell r="H7">
            <v>343232.63</v>
          </cell>
        </row>
        <row r="9">
          <cell r="H9">
            <v>397013.9</v>
          </cell>
        </row>
        <row r="10">
          <cell r="H10">
            <v>258071.90000000002</v>
          </cell>
        </row>
        <row r="11">
          <cell r="H11">
            <v>138105.77499999999</v>
          </cell>
        </row>
        <row r="12">
          <cell r="H12">
            <v>150649.15</v>
          </cell>
        </row>
        <row r="13">
          <cell r="H13">
            <v>327800.2</v>
          </cell>
        </row>
        <row r="15">
          <cell r="H15">
            <v>334490</v>
          </cell>
        </row>
        <row r="16">
          <cell r="H16">
            <v>131480.30000000002</v>
          </cell>
        </row>
      </sheetData>
      <sheetData sheetId="5">
        <row r="2">
          <cell r="H2">
            <v>114627.15000000001</v>
          </cell>
        </row>
        <row r="3">
          <cell r="H3">
            <v>54161.65</v>
          </cell>
        </row>
        <row r="4">
          <cell r="H4">
            <v>17046.125</v>
          </cell>
        </row>
        <row r="5">
          <cell r="H5">
            <v>243920.40000000002</v>
          </cell>
        </row>
        <row r="6">
          <cell r="H6">
            <v>193618.25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43"/>
  <sheetViews>
    <sheetView tabSelected="1" workbookViewId="0">
      <selection activeCell="I17" sqref="I17"/>
    </sheetView>
  </sheetViews>
  <sheetFormatPr defaultRowHeight="12.75" x14ac:dyDescent="0.2"/>
  <cols>
    <col min="1" max="1" width="24.85546875" customWidth="1"/>
    <col min="2" max="2" width="12.7109375" customWidth="1"/>
    <col min="3" max="3" width="17.85546875" customWidth="1"/>
    <col min="4" max="4" width="14" customWidth="1"/>
    <col min="5" max="6" width="15" customWidth="1"/>
    <col min="7" max="7" width="17.42578125" customWidth="1"/>
    <col min="8" max="8" width="18.42578125" customWidth="1"/>
    <col min="9" max="9" width="16.5703125" customWidth="1"/>
  </cols>
  <sheetData>
    <row r="2" spans="1:11" x14ac:dyDescent="0.2">
      <c r="A2" s="1" t="s">
        <v>0</v>
      </c>
      <c r="B2">
        <v>262.52</v>
      </c>
      <c r="D2" s="1" t="s">
        <v>1</v>
      </c>
      <c r="F2">
        <v>131.22</v>
      </c>
    </row>
    <row r="4" spans="1:11" ht="58.5" customHeight="1" x14ac:dyDescent="0.2">
      <c r="A4" s="2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4" t="s">
        <v>10</v>
      </c>
      <c r="J4" s="5"/>
      <c r="K4" s="5"/>
    </row>
    <row r="5" spans="1:11" ht="14.25" x14ac:dyDescent="0.2">
      <c r="A5" s="6" t="s">
        <v>11</v>
      </c>
      <c r="B5" s="7">
        <v>3660</v>
      </c>
      <c r="C5" s="8">
        <v>3007</v>
      </c>
      <c r="D5" s="9">
        <f>B5-C5</f>
        <v>653</v>
      </c>
      <c r="E5" s="10">
        <f>'[1]Idrætten 2017'!H2</f>
        <v>470859</v>
      </c>
      <c r="F5" s="11">
        <v>0</v>
      </c>
      <c r="G5" s="10">
        <f>C5*F2</f>
        <v>394578.54</v>
      </c>
      <c r="H5" s="8">
        <v>0</v>
      </c>
      <c r="I5" s="12">
        <v>137507.81</v>
      </c>
    </row>
    <row r="6" spans="1:11" ht="14.25" x14ac:dyDescent="0.2">
      <c r="A6" s="13" t="s">
        <v>12</v>
      </c>
      <c r="B6" s="14">
        <v>679</v>
      </c>
      <c r="C6" s="8">
        <f>372+317</f>
        <v>689</v>
      </c>
      <c r="D6" s="9">
        <f t="shared" ref="D6:D42" si="0">B6-C6</f>
        <v>-10</v>
      </c>
      <c r="E6" s="10">
        <f>'[1]Idrætten 2017'!H3</f>
        <v>87353.35</v>
      </c>
      <c r="F6" s="11">
        <v>0</v>
      </c>
      <c r="G6" s="10">
        <f>C6*F2</f>
        <v>90410.58</v>
      </c>
      <c r="H6" s="8"/>
      <c r="I6" s="15">
        <v>37886</v>
      </c>
      <c r="J6" s="1" t="s">
        <v>13</v>
      </c>
    </row>
    <row r="7" spans="1:11" ht="14.25" x14ac:dyDescent="0.2">
      <c r="A7" s="6" t="s">
        <v>14</v>
      </c>
      <c r="B7" s="7">
        <v>1200</v>
      </c>
      <c r="C7" s="8">
        <v>1200</v>
      </c>
      <c r="D7" s="9">
        <f t="shared" si="0"/>
        <v>0</v>
      </c>
      <c r="E7" s="10">
        <f>'[1]Idrætten 2017'!H4</f>
        <v>154380</v>
      </c>
      <c r="F7" s="11">
        <v>0</v>
      </c>
      <c r="G7" s="10">
        <f>C7*F2</f>
        <v>157464</v>
      </c>
      <c r="H7" s="8">
        <v>0</v>
      </c>
      <c r="I7" s="15">
        <v>124140</v>
      </c>
    </row>
    <row r="8" spans="1:11" ht="14.25" x14ac:dyDescent="0.2">
      <c r="A8" s="13" t="s">
        <v>15</v>
      </c>
      <c r="B8" s="14">
        <v>866</v>
      </c>
      <c r="C8" s="8">
        <v>1152</v>
      </c>
      <c r="D8" s="9">
        <f t="shared" si="0"/>
        <v>-286</v>
      </c>
      <c r="E8" s="10">
        <f>'[1]Idrætten 2017'!H5</f>
        <v>111410.90000000001</v>
      </c>
      <c r="F8" s="11">
        <v>0</v>
      </c>
      <c r="G8" s="10">
        <f>C8*F2</f>
        <v>151165.44</v>
      </c>
      <c r="H8" s="8">
        <v>0</v>
      </c>
      <c r="I8" s="15">
        <v>46823</v>
      </c>
    </row>
    <row r="9" spans="1:11" ht="14.25" x14ac:dyDescent="0.2">
      <c r="A9" s="6" t="s">
        <v>16</v>
      </c>
      <c r="B9" s="7">
        <v>418</v>
      </c>
      <c r="C9" s="8">
        <v>399</v>
      </c>
      <c r="D9" s="9">
        <f t="shared" si="0"/>
        <v>19</v>
      </c>
      <c r="E9" s="10">
        <f>'[1]Idrætten 2017'!H6</f>
        <v>53775.700000000004</v>
      </c>
      <c r="F9" s="11">
        <v>0</v>
      </c>
      <c r="G9" s="10">
        <f>C9*F2</f>
        <v>52356.78</v>
      </c>
      <c r="H9" s="8">
        <v>0</v>
      </c>
      <c r="I9" s="15">
        <f>'[1]Idrætten 2017'!I6</f>
        <v>51439.5</v>
      </c>
    </row>
    <row r="10" spans="1:11" ht="14.25" x14ac:dyDescent="0.2">
      <c r="A10" s="13" t="s">
        <v>17</v>
      </c>
      <c r="B10" s="14">
        <v>9827</v>
      </c>
      <c r="C10" s="16"/>
      <c r="D10" s="9">
        <f t="shared" si="0"/>
        <v>9827</v>
      </c>
      <c r="E10" s="10">
        <f>'[1]Idrætten 2017'!H7</f>
        <v>1264243.55</v>
      </c>
      <c r="F10" s="11">
        <v>0</v>
      </c>
      <c r="G10" s="10"/>
      <c r="H10" s="8"/>
      <c r="I10" s="17"/>
    </row>
    <row r="11" spans="1:11" ht="14.25" x14ac:dyDescent="0.2">
      <c r="A11" s="6" t="s">
        <v>18</v>
      </c>
      <c r="B11" s="7">
        <v>12020</v>
      </c>
      <c r="C11" s="16"/>
      <c r="D11" s="9">
        <f t="shared" si="0"/>
        <v>12020</v>
      </c>
      <c r="E11" s="10">
        <f>'[1]Idrætten 2017'!H8</f>
        <v>1546373</v>
      </c>
      <c r="F11" s="11">
        <v>0</v>
      </c>
      <c r="G11" s="10"/>
      <c r="H11" s="8"/>
      <c r="I11" s="17"/>
    </row>
    <row r="12" spans="1:11" ht="14.25" x14ac:dyDescent="0.2">
      <c r="A12" s="6" t="s">
        <v>19</v>
      </c>
      <c r="B12" s="7">
        <v>3000</v>
      </c>
      <c r="C12" s="8">
        <v>2800</v>
      </c>
      <c r="D12" s="9">
        <f t="shared" si="0"/>
        <v>200</v>
      </c>
      <c r="E12" s="10">
        <f>'[1]Idrætten 2017'!H10</f>
        <v>385950</v>
      </c>
      <c r="F12" s="11">
        <v>0</v>
      </c>
      <c r="G12" s="10">
        <f>C12*F2</f>
        <v>367416</v>
      </c>
      <c r="H12" s="8">
        <v>0</v>
      </c>
      <c r="I12" s="15">
        <v>331027</v>
      </c>
      <c r="J12" s="1" t="s">
        <v>20</v>
      </c>
    </row>
    <row r="13" spans="1:11" ht="14.25" x14ac:dyDescent="0.2">
      <c r="A13" s="13" t="s">
        <v>21</v>
      </c>
      <c r="B13" s="14">
        <v>2615</v>
      </c>
      <c r="C13" s="8">
        <v>952</v>
      </c>
      <c r="D13" s="9">
        <f t="shared" si="0"/>
        <v>1663</v>
      </c>
      <c r="E13" s="10">
        <f>'[1]Idrætten 2017'!H11</f>
        <v>336419.75</v>
      </c>
      <c r="F13" s="11">
        <v>0</v>
      </c>
      <c r="G13" s="10"/>
      <c r="H13" s="8"/>
      <c r="I13" s="17"/>
    </row>
    <row r="14" spans="1:11" ht="14.25" x14ac:dyDescent="0.2">
      <c r="A14" s="6" t="s">
        <v>22</v>
      </c>
      <c r="B14" s="7">
        <v>804</v>
      </c>
      <c r="C14" s="16"/>
      <c r="D14" s="9">
        <f t="shared" si="0"/>
        <v>804</v>
      </c>
      <c r="E14" s="10">
        <f>'[1]Idrætten 2017'!H12</f>
        <v>103434.6</v>
      </c>
      <c r="F14" s="11">
        <v>0</v>
      </c>
      <c r="G14" s="10"/>
      <c r="H14" s="8"/>
      <c r="I14" s="17"/>
    </row>
    <row r="15" spans="1:11" ht="14.25" x14ac:dyDescent="0.2">
      <c r="A15" s="13" t="s">
        <v>23</v>
      </c>
      <c r="B15" s="14">
        <v>730.5</v>
      </c>
      <c r="C15" s="8">
        <v>723</v>
      </c>
      <c r="D15" s="9">
        <f t="shared" si="0"/>
        <v>7.5</v>
      </c>
      <c r="E15" s="10">
        <f>'[1]Idrætten 2017'!H14</f>
        <v>93978.824999999997</v>
      </c>
      <c r="F15" s="11">
        <v>0</v>
      </c>
      <c r="G15" s="10">
        <f>C15*F2</f>
        <v>94872.06</v>
      </c>
      <c r="H15" s="8">
        <v>0</v>
      </c>
      <c r="I15" s="17"/>
    </row>
    <row r="16" spans="1:11" ht="14.25" x14ac:dyDescent="0.2">
      <c r="A16" s="6" t="s">
        <v>24</v>
      </c>
      <c r="B16" s="7">
        <v>1300</v>
      </c>
      <c r="C16" s="33">
        <v>1850</v>
      </c>
      <c r="D16" s="9">
        <f t="shared" si="0"/>
        <v>-550</v>
      </c>
      <c r="E16" s="10">
        <f>'[1]Idrætten 2017'!H16</f>
        <v>167245</v>
      </c>
      <c r="F16" s="11">
        <v>0</v>
      </c>
      <c r="G16" s="10">
        <f>C16*F2</f>
        <v>242757</v>
      </c>
      <c r="H16" s="8">
        <v>0</v>
      </c>
      <c r="I16" s="15">
        <v>27450</v>
      </c>
    </row>
    <row r="17" spans="1:11" ht="14.25" x14ac:dyDescent="0.2">
      <c r="A17" s="13" t="s">
        <v>25</v>
      </c>
      <c r="B17" s="14">
        <v>6096</v>
      </c>
      <c r="C17" s="8">
        <v>2550</v>
      </c>
      <c r="D17" s="9">
        <f t="shared" si="0"/>
        <v>3546</v>
      </c>
      <c r="E17" s="10">
        <f>'[1]Idrætten 2017'!H17</f>
        <v>784250.4</v>
      </c>
      <c r="F17" s="11">
        <v>0</v>
      </c>
      <c r="G17" s="10">
        <f>C17*B2</f>
        <v>669426</v>
      </c>
      <c r="H17" s="18">
        <v>102216</v>
      </c>
      <c r="I17" s="15">
        <v>771642</v>
      </c>
      <c r="J17" s="1" t="s">
        <v>26</v>
      </c>
    </row>
    <row r="18" spans="1:11" ht="14.25" x14ac:dyDescent="0.2">
      <c r="A18" s="6" t="s">
        <v>27</v>
      </c>
      <c r="B18" s="7">
        <v>4026</v>
      </c>
      <c r="C18" s="8">
        <v>1899</v>
      </c>
      <c r="D18" s="9">
        <f t="shared" si="0"/>
        <v>2127</v>
      </c>
      <c r="E18" s="10">
        <f>'[1]Idrætten 2017'!H19</f>
        <v>517944.9</v>
      </c>
      <c r="F18" s="11">
        <v>0</v>
      </c>
      <c r="G18" s="10">
        <f>C17*B2</f>
        <v>669426</v>
      </c>
      <c r="H18" s="8">
        <v>0</v>
      </c>
      <c r="I18" s="15">
        <v>235268</v>
      </c>
    </row>
    <row r="19" spans="1:11" ht="14.25" x14ac:dyDescent="0.2">
      <c r="A19" s="13" t="s">
        <v>28</v>
      </c>
      <c r="B19" s="14">
        <v>8772</v>
      </c>
      <c r="C19" s="16"/>
      <c r="D19" s="9">
        <f t="shared" si="0"/>
        <v>8772</v>
      </c>
      <c r="E19" s="10">
        <f>'[1]Idrætten 2017'!H20</f>
        <v>1128517.8</v>
      </c>
      <c r="F19" s="11">
        <v>0</v>
      </c>
      <c r="G19" s="10"/>
      <c r="H19" s="8"/>
      <c r="I19" s="17"/>
    </row>
    <row r="20" spans="1:11" ht="14.25" x14ac:dyDescent="0.2">
      <c r="A20" s="6" t="s">
        <v>29</v>
      </c>
      <c r="B20" s="7">
        <v>2655</v>
      </c>
      <c r="C20" s="8">
        <v>2590</v>
      </c>
      <c r="D20" s="9">
        <f t="shared" si="0"/>
        <v>65</v>
      </c>
      <c r="E20" s="10">
        <f>'[1]Idrætten 2017'!H27</f>
        <v>341565.75</v>
      </c>
      <c r="F20" s="11">
        <v>0</v>
      </c>
      <c r="G20" s="10">
        <f>C20*F2</f>
        <v>339859.8</v>
      </c>
      <c r="H20" s="8">
        <v>0</v>
      </c>
      <c r="I20" s="19">
        <v>210879</v>
      </c>
    </row>
    <row r="21" spans="1:11" ht="14.25" x14ac:dyDescent="0.2">
      <c r="A21" s="13" t="s">
        <v>30</v>
      </c>
      <c r="B21" s="14">
        <v>9508</v>
      </c>
      <c r="C21" s="8">
        <v>3285</v>
      </c>
      <c r="D21" s="9">
        <f t="shared" si="0"/>
        <v>6223</v>
      </c>
      <c r="E21" s="10">
        <f>'[1]Idrætten 2017'!H28</f>
        <v>1223204.2</v>
      </c>
      <c r="F21" s="11">
        <v>0</v>
      </c>
      <c r="G21" s="10">
        <f>C21*F2</f>
        <v>431057.7</v>
      </c>
      <c r="H21" s="8">
        <v>0</v>
      </c>
      <c r="I21" s="15">
        <v>400873</v>
      </c>
    </row>
    <row r="22" spans="1:11" ht="14.25" x14ac:dyDescent="0.2">
      <c r="A22" s="6" t="s">
        <v>31</v>
      </c>
      <c r="B22" s="7">
        <v>2257</v>
      </c>
      <c r="C22" s="8">
        <v>1866</v>
      </c>
      <c r="D22" s="9">
        <f t="shared" si="0"/>
        <v>391</v>
      </c>
      <c r="E22" s="10">
        <f>'[1]Idrætten 2017'!H29</f>
        <v>290363.05</v>
      </c>
      <c r="F22" s="11">
        <v>0</v>
      </c>
      <c r="G22" s="10">
        <f>C22*F2</f>
        <v>244856.52</v>
      </c>
      <c r="H22" s="8">
        <v>0</v>
      </c>
      <c r="I22" s="15">
        <v>43359</v>
      </c>
    </row>
    <row r="23" spans="1:11" ht="14.25" x14ac:dyDescent="0.2">
      <c r="A23" s="13" t="s">
        <v>32</v>
      </c>
      <c r="B23" s="14">
        <v>2343</v>
      </c>
      <c r="C23" s="8">
        <v>1191</v>
      </c>
      <c r="D23" s="9">
        <f t="shared" si="0"/>
        <v>1152</v>
      </c>
      <c r="E23" s="10">
        <f>'[1]Idrætten 2017'!H30</f>
        <v>301426.95</v>
      </c>
      <c r="F23" s="11">
        <v>0</v>
      </c>
      <c r="G23" s="10">
        <f>C23*F2</f>
        <v>156283.01999999999</v>
      </c>
      <c r="H23" s="18">
        <v>38930</v>
      </c>
      <c r="I23" s="15">
        <v>195213</v>
      </c>
    </row>
    <row r="24" spans="1:11" ht="14.25" x14ac:dyDescent="0.2">
      <c r="A24" s="6" t="s">
        <v>33</v>
      </c>
      <c r="B24" s="7">
        <v>389</v>
      </c>
      <c r="C24" s="16"/>
      <c r="D24" s="9">
        <f t="shared" si="0"/>
        <v>389</v>
      </c>
      <c r="E24" s="10">
        <v>51044</v>
      </c>
      <c r="F24" s="11">
        <v>0</v>
      </c>
      <c r="G24" s="10"/>
      <c r="H24" s="8"/>
      <c r="I24" s="20">
        <v>24987</v>
      </c>
    </row>
    <row r="25" spans="1:11" ht="14.25" x14ac:dyDescent="0.2">
      <c r="A25" s="13" t="s">
        <v>34</v>
      </c>
      <c r="B25" s="14">
        <v>184</v>
      </c>
      <c r="C25" s="8">
        <v>162</v>
      </c>
      <c r="D25" s="9">
        <f t="shared" si="0"/>
        <v>22</v>
      </c>
      <c r="E25" s="10">
        <f>'[1]Idrætten 2017'!H35</f>
        <v>23671.600000000002</v>
      </c>
      <c r="F25" s="11">
        <v>0</v>
      </c>
      <c r="G25" s="10">
        <f>C25*F2</f>
        <v>21257.64</v>
      </c>
      <c r="H25" s="21">
        <f>5523-5075</f>
        <v>448</v>
      </c>
      <c r="I25" s="20">
        <v>23220</v>
      </c>
    </row>
    <row r="26" spans="1:11" ht="14.25" x14ac:dyDescent="0.2">
      <c r="A26" s="6" t="s">
        <v>35</v>
      </c>
      <c r="B26" s="7">
        <v>86</v>
      </c>
      <c r="C26" s="8">
        <v>86</v>
      </c>
      <c r="D26" s="9">
        <f t="shared" si="0"/>
        <v>0</v>
      </c>
      <c r="E26" s="10">
        <f>B26*F2</f>
        <v>11284.92</v>
      </c>
      <c r="F26" s="22">
        <v>1504</v>
      </c>
      <c r="G26" s="10">
        <f>86*F2</f>
        <v>11284.92</v>
      </c>
      <c r="H26" s="21">
        <v>1504</v>
      </c>
      <c r="I26" s="15">
        <v>13600</v>
      </c>
      <c r="J26" s="23"/>
      <c r="K26" s="23"/>
    </row>
    <row r="27" spans="1:11" ht="14.25" x14ac:dyDescent="0.2">
      <c r="A27" s="13" t="s">
        <v>36</v>
      </c>
      <c r="B27" s="14">
        <v>6615</v>
      </c>
      <c r="C27" s="8">
        <v>1017</v>
      </c>
      <c r="D27" s="9">
        <f t="shared" si="0"/>
        <v>5598</v>
      </c>
      <c r="E27" s="10">
        <f>'[1]Idrætten 2017'!H42</f>
        <v>851019.75</v>
      </c>
      <c r="F27" s="11">
        <v>0</v>
      </c>
      <c r="G27" s="10">
        <f>C27*F2</f>
        <v>133450.74</v>
      </c>
      <c r="H27" s="8">
        <v>0</v>
      </c>
      <c r="I27" s="15">
        <v>34731</v>
      </c>
    </row>
    <row r="28" spans="1:11" ht="14.25" x14ac:dyDescent="0.2">
      <c r="A28" s="13" t="s">
        <v>37</v>
      </c>
      <c r="B28" s="14">
        <v>4044</v>
      </c>
      <c r="C28" s="8">
        <v>961</v>
      </c>
      <c r="D28" s="9">
        <f t="shared" si="0"/>
        <v>3083</v>
      </c>
      <c r="E28" s="10">
        <f>'[1]Spejder 2017'!H3</f>
        <v>561439.80000000005</v>
      </c>
      <c r="F28" s="11">
        <v>0</v>
      </c>
      <c r="G28" s="10">
        <f>C28*F2</f>
        <v>126102.42</v>
      </c>
      <c r="H28" s="8">
        <v>0</v>
      </c>
      <c r="I28" s="19">
        <v>84582</v>
      </c>
      <c r="J28" s="1" t="s">
        <v>38</v>
      </c>
    </row>
    <row r="29" spans="1:11" ht="14.25" x14ac:dyDescent="0.2">
      <c r="A29" s="6" t="s">
        <v>39</v>
      </c>
      <c r="B29" s="7">
        <v>2723</v>
      </c>
      <c r="C29" s="8">
        <v>845</v>
      </c>
      <c r="D29" s="9">
        <f t="shared" si="0"/>
        <v>1878</v>
      </c>
      <c r="E29" s="10">
        <f>'[1]Spejder 2017'!H4</f>
        <v>350313.95</v>
      </c>
      <c r="F29" s="11">
        <v>0</v>
      </c>
      <c r="G29" s="10">
        <f>C29*F2</f>
        <v>110880.9</v>
      </c>
      <c r="H29" s="8">
        <v>0</v>
      </c>
      <c r="I29" s="15">
        <v>109192</v>
      </c>
    </row>
    <row r="30" spans="1:11" ht="14.25" x14ac:dyDescent="0.2">
      <c r="A30" s="13" t="s">
        <v>40</v>
      </c>
      <c r="B30" s="14">
        <v>2091.8000000000002</v>
      </c>
      <c r="C30" s="8">
        <v>386</v>
      </c>
      <c r="D30" s="9">
        <f t="shared" si="0"/>
        <v>1705.8000000000002</v>
      </c>
      <c r="E30" s="10">
        <f>'[1]Spejder 2017'!H7</f>
        <v>343232.63</v>
      </c>
      <c r="F30" s="11">
        <v>0</v>
      </c>
      <c r="G30" s="24">
        <f>C30*F2+36000</f>
        <v>86650.92</v>
      </c>
      <c r="H30" s="16">
        <v>0</v>
      </c>
      <c r="I30" s="25">
        <v>53755</v>
      </c>
      <c r="J30" s="1" t="s">
        <v>41</v>
      </c>
    </row>
    <row r="31" spans="1:11" ht="14.25" x14ac:dyDescent="0.2">
      <c r="A31" s="6" t="s">
        <v>42</v>
      </c>
      <c r="B31" s="7">
        <v>3086</v>
      </c>
      <c r="C31" s="16"/>
      <c r="D31" s="9">
        <f t="shared" si="0"/>
        <v>3086</v>
      </c>
      <c r="E31" s="10">
        <f>'[1]Spejder 2017'!H9</f>
        <v>397013.9</v>
      </c>
      <c r="F31" s="11">
        <v>0</v>
      </c>
      <c r="G31" s="10"/>
      <c r="H31" s="8"/>
      <c r="I31" s="17"/>
    </row>
    <row r="32" spans="1:11" ht="14.25" x14ac:dyDescent="0.2">
      <c r="A32" s="13" t="s">
        <v>43</v>
      </c>
      <c r="B32" s="14">
        <v>2006</v>
      </c>
      <c r="C32" s="16"/>
      <c r="D32" s="9">
        <f t="shared" si="0"/>
        <v>2006</v>
      </c>
      <c r="E32" s="10">
        <f>'[1]Spejder 2017'!H10</f>
        <v>258071.90000000002</v>
      </c>
      <c r="F32" s="11">
        <v>0</v>
      </c>
      <c r="G32" s="10"/>
      <c r="H32" s="8"/>
      <c r="I32" s="17"/>
    </row>
    <row r="33" spans="1:10" ht="14.25" x14ac:dyDescent="0.2">
      <c r="A33" s="6" t="s">
        <v>44</v>
      </c>
      <c r="B33" s="7">
        <v>1073.5</v>
      </c>
      <c r="C33" s="16"/>
      <c r="D33" s="9">
        <f t="shared" si="0"/>
        <v>1073.5</v>
      </c>
      <c r="E33" s="10">
        <f>'[1]Spejder 2017'!H11</f>
        <v>138105.77499999999</v>
      </c>
      <c r="F33" s="11">
        <v>0</v>
      </c>
      <c r="G33" s="10"/>
      <c r="H33" s="8"/>
      <c r="I33" s="17"/>
    </row>
    <row r="34" spans="1:10" ht="14.25" x14ac:dyDescent="0.2">
      <c r="A34" s="13" t="s">
        <v>45</v>
      </c>
      <c r="B34" s="14">
        <v>1171</v>
      </c>
      <c r="C34" s="16"/>
      <c r="D34" s="9">
        <f t="shared" si="0"/>
        <v>1171</v>
      </c>
      <c r="E34" s="10">
        <f>'[1]Spejder 2017'!H12</f>
        <v>150649.15</v>
      </c>
      <c r="F34" s="11">
        <v>0</v>
      </c>
      <c r="G34" s="10"/>
      <c r="H34" s="8"/>
      <c r="I34" s="17"/>
    </row>
    <row r="35" spans="1:10" ht="14.25" x14ac:dyDescent="0.2">
      <c r="A35" s="6" t="s">
        <v>46</v>
      </c>
      <c r="B35" s="7">
        <v>2548</v>
      </c>
      <c r="C35" s="8">
        <v>579.5</v>
      </c>
      <c r="D35" s="9">
        <f t="shared" si="0"/>
        <v>1968.5</v>
      </c>
      <c r="E35" s="10">
        <f>'[1]Spejder 2017'!H13</f>
        <v>327800.2</v>
      </c>
      <c r="F35" s="11">
        <v>0</v>
      </c>
      <c r="G35" s="10">
        <f>C35*F2</f>
        <v>76041.990000000005</v>
      </c>
      <c r="H35" s="8">
        <v>0</v>
      </c>
      <c r="I35" s="15">
        <v>55244</v>
      </c>
      <c r="J35" s="1" t="s">
        <v>47</v>
      </c>
    </row>
    <row r="36" spans="1:10" ht="14.25" x14ac:dyDescent="0.2">
      <c r="A36" s="13" t="s">
        <v>48</v>
      </c>
      <c r="B36" s="14">
        <v>2600</v>
      </c>
      <c r="C36" s="8">
        <v>755</v>
      </c>
      <c r="D36" s="9">
        <f t="shared" si="0"/>
        <v>1845</v>
      </c>
      <c r="E36" s="10">
        <f>'[1]Spejder 2017'!H15</f>
        <v>334490</v>
      </c>
      <c r="F36" s="11">
        <v>0</v>
      </c>
      <c r="G36" s="10">
        <f>C36*F2</f>
        <v>99071.1</v>
      </c>
      <c r="H36" s="8">
        <v>0</v>
      </c>
      <c r="I36" s="15">
        <v>122425</v>
      </c>
    </row>
    <row r="37" spans="1:10" ht="14.25" x14ac:dyDescent="0.2">
      <c r="A37" s="6" t="s">
        <v>49</v>
      </c>
      <c r="B37" s="7">
        <v>1022</v>
      </c>
      <c r="C37" s="8">
        <v>1072</v>
      </c>
      <c r="D37" s="9">
        <f t="shared" si="0"/>
        <v>-50</v>
      </c>
      <c r="E37" s="10">
        <f>'[1]Spejder 2017'!H16</f>
        <v>131480.30000000002</v>
      </c>
      <c r="F37" s="11">
        <v>0</v>
      </c>
      <c r="G37" s="10">
        <f>C37*F2</f>
        <v>140667.84</v>
      </c>
      <c r="H37" s="8">
        <v>0</v>
      </c>
      <c r="I37" s="26">
        <v>79332</v>
      </c>
      <c r="J37" s="1" t="s">
        <v>50</v>
      </c>
    </row>
    <row r="38" spans="1:10" ht="14.25" x14ac:dyDescent="0.2">
      <c r="A38" s="13" t="s">
        <v>51</v>
      </c>
      <c r="B38" s="27">
        <v>891</v>
      </c>
      <c r="C38" s="16"/>
      <c r="D38" s="9">
        <f t="shared" si="0"/>
        <v>891</v>
      </c>
      <c r="E38" s="10">
        <f>'[1]Andre 2017'!H2</f>
        <v>114627.15000000001</v>
      </c>
      <c r="F38" s="11">
        <v>0</v>
      </c>
      <c r="G38" s="10"/>
      <c r="H38" s="8"/>
      <c r="I38" s="17"/>
    </row>
    <row r="39" spans="1:10" ht="14.25" x14ac:dyDescent="0.2">
      <c r="A39" s="6" t="s">
        <v>52</v>
      </c>
      <c r="B39" s="28">
        <v>421</v>
      </c>
      <c r="C39" s="16"/>
      <c r="D39" s="9">
        <f t="shared" si="0"/>
        <v>421</v>
      </c>
      <c r="E39" s="10">
        <f>'[1]Andre 2017'!H3</f>
        <v>54161.65</v>
      </c>
      <c r="F39" s="11">
        <v>0</v>
      </c>
      <c r="G39" s="10"/>
      <c r="H39" s="8"/>
      <c r="I39" s="17"/>
    </row>
    <row r="40" spans="1:10" ht="14.25" x14ac:dyDescent="0.2">
      <c r="A40" s="13" t="s">
        <v>53</v>
      </c>
      <c r="B40" s="29">
        <v>132.5</v>
      </c>
      <c r="C40" s="8">
        <f>291-40-20</f>
        <v>231</v>
      </c>
      <c r="D40" s="9">
        <f t="shared" si="0"/>
        <v>-98.5</v>
      </c>
      <c r="E40" s="10">
        <f>'[1]Andre 2017'!H4</f>
        <v>17046.125</v>
      </c>
      <c r="F40" s="11">
        <v>0</v>
      </c>
      <c r="G40" s="10">
        <f>C40*F2</f>
        <v>30311.82</v>
      </c>
      <c r="H40" s="8">
        <v>0</v>
      </c>
      <c r="I40" s="15">
        <v>12000</v>
      </c>
    </row>
    <row r="41" spans="1:10" ht="14.25" x14ac:dyDescent="0.2">
      <c r="A41" s="6" t="s">
        <v>54</v>
      </c>
      <c r="B41" s="30">
        <v>1896</v>
      </c>
      <c r="C41" s="16"/>
      <c r="D41" s="9">
        <f t="shared" si="0"/>
        <v>1896</v>
      </c>
      <c r="E41" s="10">
        <f>'[1]Andre 2017'!H5</f>
        <v>243920.40000000002</v>
      </c>
      <c r="F41" s="11">
        <v>0</v>
      </c>
      <c r="G41" s="10"/>
      <c r="H41" s="8"/>
      <c r="I41" s="17"/>
    </row>
    <row r="42" spans="1:10" ht="14.25" x14ac:dyDescent="0.2">
      <c r="A42" s="13" t="s">
        <v>55</v>
      </c>
      <c r="B42" s="31">
        <v>1505</v>
      </c>
      <c r="C42" s="16"/>
      <c r="D42" s="9">
        <f t="shared" si="0"/>
        <v>1505</v>
      </c>
      <c r="E42" s="10">
        <f>'[1]Andre 2017'!H6</f>
        <v>193618.25</v>
      </c>
      <c r="F42" s="11">
        <v>0</v>
      </c>
      <c r="G42" s="10"/>
      <c r="H42" s="8"/>
      <c r="I42" s="17"/>
    </row>
    <row r="43" spans="1:10" ht="14.25" x14ac:dyDescent="0.2">
      <c r="A43" s="32"/>
      <c r="B43" s="32"/>
      <c r="C43" s="32"/>
      <c r="D43" s="32"/>
      <c r="E43" s="32"/>
      <c r="F43" s="32"/>
      <c r="G43" s="32"/>
      <c r="H43" s="32"/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Test ny vejl.</vt:lpstr>
    </vt:vector>
  </TitlesOfParts>
  <Company>Fredericia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Birgitte Langkilde Jakobsen</dc:creator>
  <cp:lastModifiedBy>Birgitte Langkilde Jakobsen</cp:lastModifiedBy>
  <dcterms:created xsi:type="dcterms:W3CDTF">2018-03-14T13:14:32Z</dcterms:created>
  <dcterms:modified xsi:type="dcterms:W3CDTF">2018-03-16T09:26:04Z</dcterms:modified>
</cp:coreProperties>
</file>