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255" windowWidth="15480" windowHeight="10500"/>
  </bookViews>
  <sheets>
    <sheet name="P-VOP 2.2" sheetId="1" r:id="rId1"/>
    <sheet name="Økonomifordeling" sheetId="4" r:id="rId2"/>
  </sheets>
  <definedNames>
    <definedName name="_xlnm.Print_Area" localSheetId="0">'P-VOP 2.2'!$A$1:$Q$46</definedName>
  </definedNames>
  <calcPr calcId="145621"/>
</workbook>
</file>

<file path=xl/calcChain.xml><?xml version="1.0" encoding="utf-8"?>
<calcChain xmlns="http://schemas.openxmlformats.org/spreadsheetml/2006/main">
  <c r="L14" i="1"/>
  <c r="L37"/>
  <c r="K37"/>
  <c r="H37"/>
  <c r="Q16"/>
  <c r="R16" s="1"/>
  <c r="Q15"/>
  <c r="R15" s="1"/>
  <c r="Q17"/>
  <c r="R17"/>
  <c r="Q18"/>
  <c r="R18" s="1"/>
  <c r="Q19"/>
  <c r="R19"/>
  <c r="Q20"/>
  <c r="R20" s="1"/>
  <c r="Q21"/>
  <c r="R21"/>
  <c r="Q22"/>
  <c r="R22" s="1"/>
  <c r="Q23"/>
  <c r="R23"/>
  <c r="Q24"/>
  <c r="R24" s="1"/>
  <c r="Q25"/>
  <c r="R25"/>
  <c r="Q26"/>
  <c r="R26" s="1"/>
  <c r="Q27"/>
  <c r="R27"/>
  <c r="Q28"/>
  <c r="R28" s="1"/>
  <c r="F14"/>
  <c r="G14"/>
  <c r="Q42" s="1"/>
  <c r="Q43" s="1"/>
  <c r="K14"/>
  <c r="H14"/>
  <c r="Q44" s="1"/>
  <c r="G30"/>
  <c r="Q41"/>
  <c r="G29" l="1"/>
  <c r="J29" s="1"/>
</calcChain>
</file>

<file path=xl/comments1.xml><?xml version="1.0" encoding="utf-8"?>
<comments xmlns="http://schemas.openxmlformats.org/spreadsheetml/2006/main">
  <authors>
    <author>Mikael Kirkebæk</author>
    <author>Dalgas, Anni Hougaard</author>
  </authors>
  <commentList>
    <comment ref="C13" authorId="0">
      <text>
        <r>
          <rPr>
            <b/>
            <sz val="8"/>
            <color indexed="81"/>
            <rFont val="Tahoma"/>
          </rPr>
          <t>Hvis projektet er beliggende i flere kommuner skal alle kommuner oplyses.</t>
        </r>
        <r>
          <rPr>
            <sz val="8"/>
            <color indexed="81"/>
            <rFont val="Tahoma"/>
          </rPr>
          <t xml:space="preserve">
</t>
        </r>
      </text>
    </comment>
    <comment ref="D13" authorId="0">
      <text>
        <r>
          <rPr>
            <b/>
            <sz val="8"/>
            <color indexed="81"/>
            <rFont val="Tahoma"/>
          </rPr>
          <t>Her må kun anføres én kommune. Denne kommune er juridisk ansvarlig for projektet.</t>
        </r>
      </text>
    </comment>
    <comment ref="E13" authorId="0">
      <text>
        <r>
          <rPr>
            <b/>
            <sz val="8"/>
            <color indexed="81"/>
            <rFont val="Tahoma"/>
          </rPr>
          <t xml:space="preserve">Skal referere til sø med P-reduktionsbehov opført i den statslige vandplan </t>
        </r>
      </text>
    </comment>
    <comment ref="F13" authorId="0">
      <text>
        <r>
          <rPr>
            <b/>
            <sz val="8"/>
            <color indexed="81"/>
            <rFont val="Tahoma"/>
          </rPr>
          <t>Der anvendes godkendt beregningsmetode - se "Nøgledokumenter til kommunerne" på NSTs hjemmeside (www.vandprojekter.dk)</t>
        </r>
      </text>
    </comment>
    <comment ref="H13" authorId="0">
      <text>
        <r>
          <rPr>
            <b/>
            <sz val="8"/>
            <color indexed="81"/>
            <rFont val="Tahoma"/>
          </rPr>
          <t>Anfør samlet budget for forundersøgelse inkl. adm</t>
        </r>
      </text>
    </comment>
    <comment ref="I13" authorId="1">
      <text>
        <r>
          <rPr>
            <b/>
            <sz val="9"/>
            <color indexed="81"/>
            <rFont val="Tahoma"/>
            <charset val="1"/>
          </rPr>
          <t>Datoerne anvendes til prognose for implementering af indsats. Der kan ske ændringer.</t>
        </r>
        <r>
          <rPr>
            <sz val="9"/>
            <color indexed="81"/>
            <rFont val="Tahoma"/>
            <charset val="1"/>
          </rPr>
          <t xml:space="preserve">
</t>
        </r>
      </text>
    </comment>
    <comment ref="J13" authorId="0">
      <text>
        <r>
          <rPr>
            <b/>
            <sz val="8"/>
            <color indexed="81"/>
            <rFont val="Tahoma"/>
          </rPr>
          <t>Datoerne anvendes til prognose for implementering af indsats. Der kan ske ændringer.</t>
        </r>
      </text>
    </comment>
    <comment ref="K13" authorId="0">
      <text>
        <r>
          <rPr>
            <b/>
            <sz val="8"/>
            <color indexed="81"/>
            <rFont val="Tahoma"/>
          </rPr>
          <t xml:space="preserve"> Her anføres i hele kroner summen af udgifter ifm realisering af projektet inklusiv administration. Der skal således også indgå bruttoudgifter ved køb af projektjord. 
Hvis projektet er gennemført anføres alle udbetalte tilskud tillagt opnåede salgsindtægter i projektet (anlæg, jordkøb/salg, jordfordeling, 20-årig fastholdelse).</t>
        </r>
      </text>
    </comment>
    <comment ref="L13" authorId="0">
      <text>
        <r>
          <rPr>
            <b/>
            <sz val="8"/>
            <color indexed="81"/>
            <rFont val="Tahoma"/>
          </rPr>
          <t>Der skal anføres nettobeløb i hele kroner. I beløbet skal indgå alle omkostninger inkl. administration. Der skal således også indgå en prissætning af køb og salg af arealer. 
Hvis projektet er gennemført anføres alle udbetalte tilskud i projektet (anlæg, netto jordkøb/salg, jordfordeling, 20-årig fastholdelse).</t>
        </r>
      </text>
    </comment>
    <comment ref="M13" authorId="0">
      <text>
        <r>
          <rPr>
            <b/>
            <sz val="8"/>
            <color indexed="81"/>
            <rFont val="Tahoma"/>
          </rPr>
          <t>Anfør den dato projektets realisering starter (forventet)</t>
        </r>
      </text>
    </comment>
    <comment ref="N13" authorId="0">
      <text>
        <r>
          <rPr>
            <b/>
            <sz val="8"/>
            <color indexed="81"/>
            <rFont val="Tahoma"/>
          </rPr>
          <t>Anfør den dato hvor projektets anlæg er afsluttet (forventet)</t>
        </r>
      </text>
    </comment>
    <comment ref="O13" authorId="0">
      <text>
        <r>
          <rPr>
            <sz val="8"/>
            <color indexed="81"/>
            <rFont val="Tahoma"/>
          </rPr>
          <t xml:space="preserve">Angiv ja/nej. 
Hvis ja er der behov for særlig opmærksomhed ifm. forunde-rsøgelse og realisering af projekt.
</t>
        </r>
      </text>
    </comment>
    <comment ref="P13" authorId="0">
      <text>
        <r>
          <rPr>
            <b/>
            <sz val="8"/>
            <color indexed="81"/>
            <rFont val="Tahoma"/>
          </rPr>
          <t>Vælg mellem 5
modningsfaser, se Noter</t>
        </r>
      </text>
    </comment>
    <comment ref="N40" authorId="0">
      <text>
        <r>
          <rPr>
            <b/>
            <sz val="8"/>
            <color indexed="81"/>
            <rFont val="Tahoma"/>
          </rPr>
          <t>KONTROLLER tallene i denne sektion nøje, idet der er tale om nøgletal der skal overholdes</t>
        </r>
        <r>
          <rPr>
            <sz val="8"/>
            <color indexed="81"/>
            <rFont val="Tahoma"/>
          </rPr>
          <t xml:space="preserve">
</t>
        </r>
      </text>
    </comment>
  </commentList>
</comments>
</file>

<file path=xl/sharedStrings.xml><?xml version="1.0" encoding="utf-8"?>
<sst xmlns="http://schemas.openxmlformats.org/spreadsheetml/2006/main" count="117" uniqueCount="102">
  <si>
    <t>Version :</t>
  </si>
  <si>
    <t>dato</t>
  </si>
  <si>
    <t>Der vedlægges oversigtskort over vandoplandet med markering af de enkelte projekters beliggenhed (kan angives med prik)</t>
  </si>
  <si>
    <t>Projekt
startdato</t>
  </si>
  <si>
    <t>Projekt
slutdato</t>
  </si>
  <si>
    <t>I alt</t>
  </si>
  <si>
    <t>Skitse</t>
  </si>
  <si>
    <t>Ide</t>
  </si>
  <si>
    <t>Forundersøgt</t>
  </si>
  <si>
    <t>Forunder-
søgelse
startdato</t>
  </si>
  <si>
    <t>Forunder-
søgelse
slutdato</t>
  </si>
  <si>
    <t>Noter:</t>
  </si>
  <si>
    <t>Beliggenheds
kommune( r)</t>
  </si>
  <si>
    <t xml:space="preserve">Projektnavn
</t>
  </si>
  <si>
    <t>SUM</t>
  </si>
  <si>
    <t>I alt ha</t>
  </si>
  <si>
    <t>Projektejer:
kommune</t>
  </si>
  <si>
    <t>www.vandprojekter.dk</t>
  </si>
  <si>
    <t>Få flere oplysninger</t>
  </si>
  <si>
    <t xml:space="preserve">Budget
Forunder-
søgelse
</t>
  </si>
  <si>
    <t>Formandskab for Vandoplandsstyregruppe (kommune, kontaktper.)</t>
  </si>
  <si>
    <t>check</t>
  </si>
  <si>
    <t>Realisering</t>
  </si>
  <si>
    <t>Gennemført</t>
  </si>
  <si>
    <t xml:space="preserve">P- Vandoplandsplan for </t>
  </si>
  <si>
    <t>Udfyld de lysegrønne felter - de grå felter må ikke ændres!</t>
  </si>
  <si>
    <r>
      <t xml:space="preserve">P reduktion
(kg P /år) </t>
    </r>
    <r>
      <rPr>
        <b/>
        <vertAlign val="superscript"/>
        <sz val="11"/>
        <rFont val="Arial"/>
        <family val="2"/>
      </rPr>
      <t>1</t>
    </r>
  </si>
  <si>
    <t>gennemsnitlig kg P/ha/år</t>
  </si>
  <si>
    <t>Projektkatalog  for Fosforvådområdeprojekter</t>
  </si>
  <si>
    <t>I alt P reduktion (kg)</t>
  </si>
  <si>
    <t>max 2842 pr. projekt</t>
  </si>
  <si>
    <t xml:space="preserve">Sø med indsats behov </t>
  </si>
  <si>
    <t>kr/kg P</t>
  </si>
  <si>
    <r>
      <t xml:space="preserve">Størrelse
(hektar) </t>
    </r>
    <r>
      <rPr>
        <b/>
        <sz val="8"/>
        <rFont val="Arial"/>
        <family val="2"/>
      </rPr>
      <t>2</t>
    </r>
  </si>
  <si>
    <t>Beliggende i Natura 2000</t>
  </si>
  <si>
    <r>
      <t xml:space="preserve">Projekt-
modning </t>
    </r>
    <r>
      <rPr>
        <b/>
        <vertAlign val="superscript"/>
        <sz val="11"/>
        <rFont val="Arial"/>
        <family val="2"/>
      </rPr>
      <t>3</t>
    </r>
  </si>
  <si>
    <t>nr.</t>
  </si>
  <si>
    <t>omkostningseffektivitet kr/kg p</t>
  </si>
  <si>
    <t>A1</t>
  </si>
  <si>
    <t xml:space="preserve">A2 </t>
  </si>
  <si>
    <t>Opgivet</t>
  </si>
  <si>
    <t>I alt kg P/ha/år</t>
  </si>
  <si>
    <t xml:space="preserve">I alt kr. </t>
  </si>
  <si>
    <t xml:space="preserve">Budget             /udgift netto
Realisering
</t>
  </si>
  <si>
    <t xml:space="preserve">Budget              /udgift brutto
Realisering
</t>
  </si>
  <si>
    <t>min 20 kg/ha/år i snit</t>
  </si>
  <si>
    <t>BILAG 3</t>
  </si>
  <si>
    <t>Fordeling af fosforvådområde-økonomi til vandoplande</t>
  </si>
  <si>
    <t>kilde P effekt: Statslige vandplaner af 22. december 2011</t>
  </si>
  <si>
    <t>6. januar 2012</t>
  </si>
  <si>
    <t>NST ØDA OGC</t>
  </si>
  <si>
    <t>Hovedvandopland</t>
  </si>
  <si>
    <t>Effekt</t>
  </si>
  <si>
    <r>
      <t xml:space="preserve">Fosfor vådområde midler
i alt </t>
    </r>
    <r>
      <rPr>
        <b/>
        <sz val="10"/>
        <rFont val="Arial"/>
        <family val="2"/>
      </rPr>
      <t>1)</t>
    </r>
  </si>
  <si>
    <r>
      <t>heraf kommunea  ndel 2</t>
    </r>
    <r>
      <rPr>
        <b/>
        <i/>
        <sz val="7"/>
        <rFont val="Arial"/>
        <family val="2"/>
      </rPr>
      <t>)</t>
    </r>
  </si>
  <si>
    <t>P-effekt (kg)</t>
  </si>
  <si>
    <t>1000 kroner</t>
  </si>
  <si>
    <t xml:space="preserve">1.1 Nordlige Kattegat, Skagerrak  </t>
  </si>
  <si>
    <t xml:space="preserve">1.2 Limfjorden </t>
  </si>
  <si>
    <t xml:space="preserve">1.3 Mariager Fjord </t>
  </si>
  <si>
    <t xml:space="preserve">1.4 Nissum Fjord </t>
  </si>
  <si>
    <t xml:space="preserve">1.5 Randers Fjord </t>
  </si>
  <si>
    <t xml:space="preserve">1.6 Djursland   </t>
  </si>
  <si>
    <t>1.7 Århus Bugt</t>
  </si>
  <si>
    <t xml:space="preserve">1.8 Ringkøbing Fjord </t>
  </si>
  <si>
    <t xml:space="preserve">1.9 Horsens Fjord </t>
  </si>
  <si>
    <t xml:space="preserve">1.10 Vadehavet </t>
  </si>
  <si>
    <t xml:space="preserve">1.11 Lillebælt/Jylland </t>
  </si>
  <si>
    <t xml:space="preserve">1.12 Lillebælt/Fyn </t>
  </si>
  <si>
    <t xml:space="preserve">1.13 Odense Fjord </t>
  </si>
  <si>
    <t xml:space="preserve">1.14 Storebælt </t>
  </si>
  <si>
    <t xml:space="preserve">1.15 Det Sydfynske Øhav </t>
  </si>
  <si>
    <t xml:space="preserve">2.1 Kalundborg </t>
  </si>
  <si>
    <t xml:space="preserve">2.2 Isefjord og Roskilde Fjord </t>
  </si>
  <si>
    <t xml:space="preserve">2.3 Øresund </t>
  </si>
  <si>
    <t xml:space="preserve">2.4 Køge Bugt </t>
  </si>
  <si>
    <t xml:space="preserve">2.5 Smålandsfarvandet </t>
  </si>
  <si>
    <t xml:space="preserve">2.6 Østersøen </t>
  </si>
  <si>
    <t>3.1 Bornholm</t>
  </si>
  <si>
    <t>4.1 Kruså</t>
  </si>
  <si>
    <t>Sum</t>
  </si>
  <si>
    <r>
      <t>For ådalsprojekter (anslået reduktion kg P, indtil der foreligger forundersøgelse)</t>
    </r>
    <r>
      <rPr>
        <sz val="12"/>
        <color indexed="10"/>
        <rFont val="Arial"/>
        <family val="2"/>
      </rPr>
      <t xml:space="preserve"> </t>
    </r>
  </si>
  <si>
    <t>Areal påvirket område (anslået areal, indtil der foreligger forundersøgelse)</t>
  </si>
  <si>
    <t>Forundersøgt: Forundersøgelsen er afsluttet</t>
  </si>
  <si>
    <t>Idefase: Påtænkt projekt, oplysninger alene baseret på skøn eller gennemsnitstal</t>
  </si>
  <si>
    <t>Skitsefase: Planlagt projekt, oplysninger kan helt eller delvis stamme fra ældre forundersøgelser eller fra nyere foreløbige faglige vurderinger og analyser</t>
  </si>
  <si>
    <t xml:space="preserve">Forundersøgelse: Projekt er ansøgt og forundersøgelsen er i gang. </t>
  </si>
  <si>
    <t>Gennemført: Projektet er fysisk gennemført og afsluttet inklusive udbetaling af tilskud</t>
  </si>
  <si>
    <t>NST-4256-000xx</t>
  </si>
  <si>
    <r>
      <t>Opgivne projekter</t>
    </r>
    <r>
      <rPr>
        <sz val="12"/>
        <rFont val="Arial"/>
        <family val="2"/>
      </rPr>
      <t xml:space="preserve"> (økonomi er realiserede beløb)</t>
    </r>
  </si>
  <si>
    <t>Rands Fjord</t>
  </si>
  <si>
    <t>Vejle/Fredericia</t>
  </si>
  <si>
    <t>Nej</t>
  </si>
  <si>
    <t>Kær Vig</t>
  </si>
  <si>
    <t>Sønderborg</t>
  </si>
  <si>
    <t>Sandbjerg Mølledam</t>
  </si>
  <si>
    <t>NST (Vejle)</t>
  </si>
  <si>
    <t>for høj P-udvaskningsrisiko</t>
  </si>
  <si>
    <t>1.11 Lillebælt/Jylland</t>
  </si>
  <si>
    <t>Aabenraa Kommune, Søren Byskov Nielsen</t>
  </si>
  <si>
    <t>2.2</t>
  </si>
  <si>
    <t>29.10.14</t>
  </si>
</sst>
</file>

<file path=xl/styles.xml><?xml version="1.0" encoding="utf-8"?>
<styleSheet xmlns="http://schemas.openxmlformats.org/spreadsheetml/2006/main">
  <numFmts count="6">
    <numFmt numFmtId="164" formatCode="_(* #,##0.00_);_(* \(#,##0.00\);_(* &quot;-&quot;??_);_(@_)"/>
    <numFmt numFmtId="165" formatCode="dd/mm/yy;@"/>
    <numFmt numFmtId="166" formatCode="0.0"/>
    <numFmt numFmtId="167" formatCode="#,##0.0"/>
    <numFmt numFmtId="168" formatCode="_(* #,##0.0_);_(* \(#,##0.0\);_(* &quot;-&quot;??_);_(@_)"/>
    <numFmt numFmtId="169" formatCode="_(* #,##0_);_(* \(#,##0\);_(* &quot;-&quot;??_);_(@_)"/>
  </numFmts>
  <fonts count="36">
    <font>
      <sz val="10"/>
      <name val="Arial"/>
    </font>
    <font>
      <sz val="10"/>
      <name val="Arial"/>
    </font>
    <font>
      <b/>
      <sz val="10"/>
      <name val="Arial"/>
      <family val="2"/>
    </font>
    <font>
      <sz val="8"/>
      <name val="Arial"/>
    </font>
    <font>
      <sz val="11"/>
      <name val="Arial"/>
    </font>
    <font>
      <b/>
      <sz val="11"/>
      <name val="Arial"/>
    </font>
    <font>
      <u/>
      <sz val="10"/>
      <color indexed="12"/>
      <name val="Arial"/>
    </font>
    <font>
      <b/>
      <sz val="20"/>
      <name val="Arial"/>
      <family val="2"/>
    </font>
    <font>
      <sz val="14"/>
      <name val="Arial"/>
    </font>
    <font>
      <b/>
      <sz val="12"/>
      <name val="Arial"/>
    </font>
    <font>
      <sz val="12"/>
      <name val="Arial"/>
    </font>
    <font>
      <b/>
      <sz val="14"/>
      <name val="Arial"/>
      <family val="2"/>
    </font>
    <font>
      <b/>
      <vertAlign val="superscript"/>
      <sz val="11"/>
      <name val="Arial"/>
      <family val="2"/>
    </font>
    <font>
      <b/>
      <sz val="14"/>
      <name val="Arial"/>
    </font>
    <font>
      <b/>
      <i/>
      <sz val="10"/>
      <name val="Arial"/>
      <family val="2"/>
    </font>
    <font>
      <sz val="14"/>
      <name val="Arial"/>
      <family val="2"/>
    </font>
    <font>
      <sz val="12"/>
      <name val="Arial"/>
      <family val="2"/>
    </font>
    <font>
      <sz val="8"/>
      <color indexed="81"/>
      <name val="Tahoma"/>
    </font>
    <font>
      <b/>
      <sz val="8"/>
      <color indexed="81"/>
      <name val="Tahoma"/>
    </font>
    <font>
      <b/>
      <sz val="18"/>
      <name val="Arial"/>
    </font>
    <font>
      <b/>
      <sz val="10"/>
      <name val="Arial"/>
    </font>
    <font>
      <b/>
      <sz val="16"/>
      <name val="Arial"/>
      <family val="2"/>
    </font>
    <font>
      <b/>
      <sz val="12"/>
      <color indexed="10"/>
      <name val="Arial"/>
    </font>
    <font>
      <b/>
      <sz val="12"/>
      <color indexed="10"/>
      <name val="Arial"/>
      <family val="2"/>
    </font>
    <font>
      <b/>
      <sz val="8"/>
      <name val="Arial"/>
      <family val="2"/>
    </font>
    <font>
      <b/>
      <sz val="11"/>
      <name val="Arial"/>
      <family val="2"/>
    </font>
    <font>
      <b/>
      <sz val="12"/>
      <name val="Arial"/>
      <family val="2"/>
    </font>
    <font>
      <sz val="12"/>
      <color indexed="10"/>
      <name val="Arial"/>
      <family val="2"/>
    </font>
    <font>
      <sz val="10"/>
      <name val="Arial"/>
      <family val="2"/>
    </font>
    <font>
      <b/>
      <sz val="14"/>
      <color indexed="10"/>
      <name val="Arial"/>
      <family val="2"/>
    </font>
    <font>
      <i/>
      <sz val="10"/>
      <name val="Arial"/>
      <family val="2"/>
    </font>
    <font>
      <b/>
      <i/>
      <sz val="8"/>
      <name val="Arial"/>
      <family val="2"/>
    </font>
    <font>
      <b/>
      <i/>
      <sz val="7"/>
      <name val="Arial"/>
      <family val="2"/>
    </font>
    <font>
      <b/>
      <i/>
      <sz val="12"/>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rgb="FFFF0000"/>
        <bgColor indexed="64"/>
      </patternFill>
    </fill>
  </fills>
  <borders count="23">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2">
    <xf numFmtId="0" fontId="0" fillId="0" borderId="0" xfId="0"/>
    <xf numFmtId="0" fontId="2" fillId="0" borderId="0" xfId="0" applyFont="1"/>
    <xf numFmtId="0" fontId="0" fillId="2" borderId="0" xfId="0" applyFill="1"/>
    <xf numFmtId="0" fontId="4" fillId="2" borderId="0" xfId="0" applyFont="1" applyFill="1"/>
    <xf numFmtId="0" fontId="5" fillId="2" borderId="0" xfId="0" applyFont="1" applyFill="1"/>
    <xf numFmtId="0" fontId="7" fillId="2" borderId="0" xfId="0" applyFont="1" applyFill="1"/>
    <xf numFmtId="0" fontId="9" fillId="2" borderId="0" xfId="0" applyFont="1" applyFill="1"/>
    <xf numFmtId="0" fontId="10" fillId="2" borderId="0" xfId="0" applyFont="1" applyFill="1"/>
    <xf numFmtId="0" fontId="9" fillId="2" borderId="0" xfId="0" applyFont="1" applyFill="1" applyBorder="1"/>
    <xf numFmtId="0" fontId="9" fillId="2" borderId="0" xfId="0" applyFont="1" applyFill="1" applyAlignment="1">
      <alignment horizontal="right"/>
    </xf>
    <xf numFmtId="3" fontId="9" fillId="2" borderId="0" xfId="0" applyNumberFormat="1" applyFont="1" applyFill="1"/>
    <xf numFmtId="0" fontId="10" fillId="2" borderId="0" xfId="0" applyFont="1" applyFill="1" applyBorder="1"/>
    <xf numFmtId="3" fontId="10" fillId="2" borderId="0" xfId="0" applyNumberFormat="1" applyFont="1" applyFill="1" applyBorder="1"/>
    <xf numFmtId="165" fontId="10" fillId="2" borderId="0" xfId="0" applyNumberFormat="1" applyFont="1" applyFill="1" applyBorder="1"/>
    <xf numFmtId="3" fontId="9" fillId="2" borderId="1" xfId="0" applyNumberFormat="1" applyFont="1" applyFill="1" applyBorder="1" applyAlignment="1">
      <alignment horizontal="center"/>
    </xf>
    <xf numFmtId="0" fontId="9" fillId="2" borderId="2" xfId="0" applyFont="1" applyFill="1" applyBorder="1"/>
    <xf numFmtId="3" fontId="9" fillId="2" borderId="0" xfId="0" applyNumberFormat="1" applyFont="1" applyFill="1" applyBorder="1" applyAlignment="1">
      <alignment horizontal="center"/>
    </xf>
    <xf numFmtId="0" fontId="5" fillId="0" borderId="0" xfId="0" applyFont="1"/>
    <xf numFmtId="3" fontId="10" fillId="2" borderId="3" xfId="0" applyNumberFormat="1" applyFont="1" applyFill="1" applyBorder="1"/>
    <xf numFmtId="0" fontId="13" fillId="2" borderId="4" xfId="0" applyFont="1" applyFill="1" applyBorder="1"/>
    <xf numFmtId="0" fontId="8" fillId="2" borderId="5" xfId="0" applyFont="1" applyFill="1" applyBorder="1"/>
    <xf numFmtId="0" fontId="8" fillId="2" borderId="6" xfId="0" applyFont="1" applyFill="1" applyBorder="1"/>
    <xf numFmtId="0" fontId="8" fillId="2" borderId="2" xfId="0" applyFont="1" applyFill="1" applyBorder="1"/>
    <xf numFmtId="0" fontId="2" fillId="2" borderId="0" xfId="0" applyFont="1" applyFill="1"/>
    <xf numFmtId="0" fontId="14" fillId="2" borderId="0" xfId="0" applyFont="1" applyFill="1"/>
    <xf numFmtId="0" fontId="15" fillId="2" borderId="7" xfId="0" applyFont="1" applyFill="1" applyBorder="1"/>
    <xf numFmtId="0" fontId="15" fillId="2" borderId="0" xfId="0" applyFont="1" applyFill="1" applyBorder="1"/>
    <xf numFmtId="0" fontId="11" fillId="2" borderId="0" xfId="0" applyFont="1" applyFill="1"/>
    <xf numFmtId="0" fontId="11" fillId="2" borderId="2" xfId="0" applyFont="1" applyFill="1" applyBorder="1"/>
    <xf numFmtId="0" fontId="19" fillId="2" borderId="0" xfId="0" applyFont="1" applyFill="1"/>
    <xf numFmtId="0" fontId="2" fillId="2" borderId="4" xfId="0" applyFont="1" applyFill="1" applyBorder="1"/>
    <xf numFmtId="0" fontId="0" fillId="2" borderId="6" xfId="0" applyFill="1" applyBorder="1"/>
    <xf numFmtId="0" fontId="6" fillId="2" borderId="8" xfId="2" applyFill="1" applyBorder="1" applyAlignment="1" applyProtection="1"/>
    <xf numFmtId="0" fontId="0" fillId="2" borderId="3" xfId="0" applyFill="1" applyBorder="1"/>
    <xf numFmtId="0" fontId="2" fillId="2" borderId="5" xfId="0" applyFont="1" applyFill="1" applyBorder="1"/>
    <xf numFmtId="0" fontId="6" fillId="2" borderId="2" xfId="2" applyFill="1" applyBorder="1" applyAlignment="1" applyProtection="1"/>
    <xf numFmtId="0" fontId="21" fillId="2" borderId="0" xfId="0" applyFont="1" applyFill="1"/>
    <xf numFmtId="167" fontId="9" fillId="2" borderId="0" xfId="0" applyNumberFormat="1" applyFont="1" applyFill="1"/>
    <xf numFmtId="169" fontId="9" fillId="2" borderId="0" xfId="1" applyNumberFormat="1" applyFont="1" applyFill="1"/>
    <xf numFmtId="1" fontId="0" fillId="2" borderId="0" xfId="0" applyNumberFormat="1" applyFill="1"/>
    <xf numFmtId="167" fontId="15" fillId="2" borderId="9" xfId="0" applyNumberFormat="1" applyFont="1" applyFill="1" applyBorder="1"/>
    <xf numFmtId="165" fontId="22" fillId="2" borderId="0" xfId="0" applyNumberFormat="1" applyFont="1" applyFill="1" applyBorder="1"/>
    <xf numFmtId="0" fontId="23" fillId="2" borderId="0" xfId="0" applyNumberFormat="1" applyFont="1" applyFill="1" applyBorder="1"/>
    <xf numFmtId="0" fontId="11" fillId="3" borderId="0" xfId="0" applyFont="1" applyFill="1"/>
    <xf numFmtId="0" fontId="0" fillId="3" borderId="0" xfId="0" applyFill="1"/>
    <xf numFmtId="0" fontId="4" fillId="3" borderId="0" xfId="0" applyFont="1" applyFill="1"/>
    <xf numFmtId="0" fontId="10" fillId="3" borderId="10" xfId="0" applyFont="1" applyFill="1" applyBorder="1"/>
    <xf numFmtId="167" fontId="10" fillId="3" borderId="10" xfId="0" applyNumberFormat="1" applyFont="1" applyFill="1" applyBorder="1"/>
    <xf numFmtId="169" fontId="10" fillId="3" borderId="10" xfId="1" applyNumberFormat="1" applyFont="1" applyFill="1" applyBorder="1"/>
    <xf numFmtId="165" fontId="10" fillId="3" borderId="10" xfId="0" applyNumberFormat="1" applyFont="1" applyFill="1" applyBorder="1"/>
    <xf numFmtId="3" fontId="10" fillId="3" borderId="10" xfId="0" applyNumberFormat="1" applyFont="1" applyFill="1" applyBorder="1"/>
    <xf numFmtId="0" fontId="25" fillId="2" borderId="0" xfId="0" applyFont="1" applyFill="1"/>
    <xf numFmtId="0" fontId="26" fillId="2" borderId="8" xfId="0" applyFont="1" applyFill="1" applyBorder="1"/>
    <xf numFmtId="0" fontId="0" fillId="5" borderId="0" xfId="0" applyFill="1"/>
    <xf numFmtId="0" fontId="10" fillId="5" borderId="0" xfId="0" applyFont="1" applyFill="1"/>
    <xf numFmtId="0" fontId="16" fillId="2" borderId="0" xfId="0" applyFont="1" applyFill="1"/>
    <xf numFmtId="0" fontId="26" fillId="2" borderId="0" xfId="0" applyFont="1" applyFill="1" applyBorder="1"/>
    <xf numFmtId="165" fontId="16" fillId="2" borderId="0" xfId="0" applyNumberFormat="1" applyFont="1" applyFill="1" applyBorder="1"/>
    <xf numFmtId="165" fontId="16" fillId="2" borderId="10" xfId="0" applyNumberFormat="1" applyFont="1" applyFill="1" applyBorder="1"/>
    <xf numFmtId="3" fontId="9" fillId="2" borderId="0" xfId="0" applyNumberFormat="1" applyFont="1" applyFill="1" applyBorder="1"/>
    <xf numFmtId="0" fontId="25" fillId="2" borderId="10" xfId="0" applyFont="1" applyFill="1" applyBorder="1" applyAlignment="1">
      <alignment vertical="top"/>
    </xf>
    <xf numFmtId="0" fontId="5" fillId="2" borderId="0" xfId="0" applyFont="1" applyFill="1" applyAlignment="1">
      <alignment vertical="top"/>
    </xf>
    <xf numFmtId="0" fontId="5" fillId="2" borderId="10" xfId="0" applyFont="1" applyFill="1" applyBorder="1" applyAlignment="1">
      <alignment vertical="top" wrapText="1"/>
    </xf>
    <xf numFmtId="0" fontId="25" fillId="2" borderId="10" xfId="0" applyFont="1" applyFill="1" applyBorder="1" applyAlignment="1">
      <alignment vertical="top" wrapText="1"/>
    </xf>
    <xf numFmtId="0" fontId="20" fillId="2" borderId="10" xfId="0" applyFont="1" applyFill="1" applyBorder="1" applyAlignment="1">
      <alignment vertical="top" wrapText="1"/>
    </xf>
    <xf numFmtId="0" fontId="16" fillId="3" borderId="10" xfId="0" applyFont="1" applyFill="1" applyBorder="1"/>
    <xf numFmtId="0" fontId="15" fillId="2" borderId="8" xfId="0" applyFont="1" applyFill="1" applyBorder="1"/>
    <xf numFmtId="169" fontId="8" fillId="2" borderId="3" xfId="0" applyNumberFormat="1" applyFont="1" applyFill="1" applyBorder="1" applyAlignment="1"/>
    <xf numFmtId="2" fontId="28" fillId="0" borderId="0" xfId="0" applyNumberFormat="1" applyFont="1"/>
    <xf numFmtId="3" fontId="28" fillId="0" borderId="0" xfId="0" applyNumberFormat="1" applyFont="1"/>
    <xf numFmtId="0" fontId="28" fillId="0" borderId="0" xfId="0" applyFont="1"/>
    <xf numFmtId="2" fontId="11" fillId="0" borderId="0" xfId="0" applyNumberFormat="1" applyFont="1"/>
    <xf numFmtId="0" fontId="29" fillId="0" borderId="0" xfId="0" applyFont="1"/>
    <xf numFmtId="2" fontId="30" fillId="0" borderId="0" xfId="0" applyNumberFormat="1" applyFont="1"/>
    <xf numFmtId="0" fontId="2" fillId="2" borderId="11" xfId="0" applyFont="1" applyFill="1" applyBorder="1" applyAlignment="1">
      <alignment horizontal="center" vertical="top"/>
    </xf>
    <xf numFmtId="0" fontId="14" fillId="2" borderId="12" xfId="0" applyFont="1" applyFill="1" applyBorder="1" applyAlignment="1">
      <alignment horizontal="center" vertical="top"/>
    </xf>
    <xf numFmtId="0" fontId="14" fillId="2" borderId="13" xfId="0" applyFont="1" applyFill="1" applyBorder="1" applyAlignment="1">
      <alignment vertical="top" wrapText="1"/>
    </xf>
    <xf numFmtId="0" fontId="31" fillId="2" borderId="14" xfId="0" applyFont="1" applyFill="1" applyBorder="1" applyAlignment="1">
      <alignment horizontal="center" vertical="top" wrapText="1"/>
    </xf>
    <xf numFmtId="0" fontId="28" fillId="2" borderId="11" xfId="0" applyFont="1" applyFill="1" applyBorder="1" applyAlignment="1">
      <alignment horizontal="center"/>
    </xf>
    <xf numFmtId="3" fontId="30" fillId="2" borderId="15" xfId="0" applyNumberFormat="1" applyFont="1" applyFill="1" applyBorder="1" applyAlignment="1">
      <alignment horizontal="center" vertical="top"/>
    </xf>
    <xf numFmtId="0" fontId="30" fillId="2" borderId="10" xfId="0" applyFont="1" applyFill="1" applyBorder="1" applyAlignment="1">
      <alignment horizontal="center"/>
    </xf>
    <xf numFmtId="0" fontId="30" fillId="2" borderId="16" xfId="0" applyFont="1" applyFill="1" applyBorder="1" applyAlignment="1">
      <alignment horizontal="center"/>
    </xf>
    <xf numFmtId="0" fontId="28" fillId="0" borderId="0" xfId="0" applyFont="1" applyAlignment="1">
      <alignment horizontal="center"/>
    </xf>
    <xf numFmtId="0" fontId="28" fillId="0" borderId="11" xfId="0" applyFont="1" applyBorder="1" applyAlignment="1">
      <alignment horizontal="left"/>
    </xf>
    <xf numFmtId="3" fontId="30" fillId="0" borderId="15" xfId="0" applyNumberFormat="1" applyFont="1" applyFill="1" applyBorder="1" applyAlignment="1">
      <alignment horizontal="right"/>
    </xf>
    <xf numFmtId="169" fontId="30" fillId="0" borderId="10" xfId="1" applyNumberFormat="1" applyFont="1" applyFill="1" applyBorder="1"/>
    <xf numFmtId="168" fontId="30" fillId="0" borderId="16" xfId="1" applyNumberFormat="1" applyFont="1" applyFill="1" applyBorder="1"/>
    <xf numFmtId="0" fontId="28" fillId="0" borderId="11" xfId="0" applyFont="1" applyBorder="1" applyAlignment="1">
      <alignment wrapText="1"/>
    </xf>
    <xf numFmtId="0" fontId="2" fillId="0" borderId="0" xfId="0" applyFont="1" applyFill="1"/>
    <xf numFmtId="0" fontId="28" fillId="0" borderId="17" xfId="0" applyFont="1" applyBorder="1" applyAlignment="1">
      <alignment wrapText="1"/>
    </xf>
    <xf numFmtId="1" fontId="26" fillId="0" borderId="18" xfId="0" applyNumberFormat="1" applyFont="1" applyBorder="1"/>
    <xf numFmtId="3" fontId="33" fillId="4" borderId="19" xfId="0" applyNumberFormat="1" applyFont="1" applyFill="1" applyBorder="1"/>
    <xf numFmtId="3" fontId="33" fillId="4" borderId="20" xfId="0" applyNumberFormat="1" applyFont="1" applyFill="1" applyBorder="1"/>
    <xf numFmtId="3" fontId="33" fillId="4" borderId="21" xfId="0" applyNumberFormat="1" applyFont="1" applyFill="1" applyBorder="1"/>
    <xf numFmtId="0" fontId="26" fillId="0" borderId="0" xfId="0" applyFont="1"/>
    <xf numFmtId="0" fontId="30" fillId="0" borderId="0" xfId="0" applyFont="1"/>
    <xf numFmtId="166" fontId="15" fillId="2" borderId="9" xfId="0" applyNumberFormat="1" applyFont="1" applyFill="1" applyBorder="1"/>
    <xf numFmtId="0" fontId="9" fillId="2" borderId="7" xfId="0" applyFont="1" applyFill="1" applyBorder="1"/>
    <xf numFmtId="1" fontId="9" fillId="2" borderId="22" xfId="0" applyNumberFormat="1" applyFont="1" applyFill="1" applyBorder="1" applyAlignment="1">
      <alignment horizontal="center"/>
    </xf>
    <xf numFmtId="0" fontId="16" fillId="2" borderId="0" xfId="0" applyFont="1" applyFill="1" applyBorder="1"/>
    <xf numFmtId="3" fontId="10" fillId="2" borderId="9" xfId="0" applyNumberFormat="1" applyFont="1" applyFill="1" applyBorder="1"/>
    <xf numFmtId="0" fontId="4" fillId="2" borderId="0" xfId="0" applyFont="1" applyFill="1" applyAlignment="1">
      <alignment horizontal="left"/>
    </xf>
  </cellXfs>
  <cellStyles count="3">
    <cellStyle name="1000-sep (2 dec)"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390525</xdr:colOff>
      <xdr:row>0</xdr:row>
      <xdr:rowOff>47625</xdr:rowOff>
    </xdr:from>
    <xdr:to>
      <xdr:col>16</xdr:col>
      <xdr:colOff>466725</xdr:colOff>
      <xdr:row>3</xdr:row>
      <xdr:rowOff>142875</xdr:rowOff>
    </xdr:to>
    <xdr:pic>
      <xdr:nvPicPr>
        <xdr:cNvPr id="1093" name="Picture 23" descr="MIM_naturstyrelsen_rgb_D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678025" y="47625"/>
          <a:ext cx="2657475"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31</xdr:row>
      <xdr:rowOff>76200</xdr:rowOff>
    </xdr:from>
    <xdr:to>
      <xdr:col>4</xdr:col>
      <xdr:colOff>0</xdr:colOff>
      <xdr:row>40</xdr:row>
      <xdr:rowOff>85725</xdr:rowOff>
    </xdr:to>
    <xdr:sp macro="" textlink="">
      <xdr:nvSpPr>
        <xdr:cNvPr id="2" name="Text Box 1"/>
        <xdr:cNvSpPr txBox="1">
          <a:spLocks noChangeArrowheads="1"/>
        </xdr:cNvSpPr>
      </xdr:nvSpPr>
      <xdr:spPr bwMode="auto">
        <a:xfrm>
          <a:off x="76200" y="5781675"/>
          <a:ext cx="4143375" cy="1466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da-DK" sz="1000" b="0" i="0" u="none" strike="noStrike" baseline="0">
              <a:solidFill>
                <a:srgbClr val="000000"/>
              </a:solidFill>
              <a:latin typeface="Arial"/>
              <a:cs typeface="Arial"/>
            </a:rPr>
            <a:t>1) Midler er fordelt under forudsætning af, at der i gennemsnit kan opnås 20 oversvømmelsesdag pr år pr ha projektareal og på grundlag af forskel i fosfordeponeringsrater i regionerne Vestjylland og Norddjursland (0,5 kg P/ha/dag); Nordjylland (1,5 kg P/ha/dag); Øvrige Danmark (1,0 kg P/ha/dag) jf. DMU Faglig rapport 840 Etablering af P-ådale Tabel 2.4 og Figur 2.5.</a:t>
          </a:r>
        </a:p>
        <a:p>
          <a:pPr algn="l" rtl="0">
            <a:lnSpc>
              <a:spcPts val="900"/>
            </a:lnSpc>
            <a:defRPr sz="1000"/>
          </a:pPr>
          <a:endParaRPr lang="da-DK" sz="1000" b="0" i="0" u="none" strike="noStrike" baseline="0">
            <a:solidFill>
              <a:srgbClr val="000000"/>
            </a:solidFill>
            <a:latin typeface="Arial"/>
            <a:cs typeface="Arial"/>
          </a:endParaRPr>
        </a:p>
        <a:p>
          <a:pPr algn="l" rtl="0">
            <a:lnSpc>
              <a:spcPts val="900"/>
            </a:lnSpc>
            <a:defRPr sz="1000"/>
          </a:pPr>
          <a:r>
            <a:rPr lang="da-DK" sz="1000" b="0" i="0" u="none" strike="noStrike" baseline="0">
              <a:solidFill>
                <a:srgbClr val="000000"/>
              </a:solidFill>
              <a:latin typeface="Arial"/>
              <a:cs typeface="Arial"/>
            </a:rPr>
            <a:t>2) Kommuneandelen udtrykker de udgifter som kommunerne håndterer i projekterne. I tallet indgår ikke midler til "opsøgende arb." idet disse fordeles direkte til kommunerne</a:t>
          </a:r>
        </a:p>
        <a:p>
          <a:pPr algn="l" rtl="0">
            <a:lnSpc>
              <a:spcPts val="1000"/>
            </a:lnSpc>
            <a:defRPr sz="1000"/>
          </a:pPr>
          <a:endParaRPr lang="da-DK" sz="1000" b="0" i="0" u="none" strike="noStrike" baseline="0">
            <a:solidFill>
              <a:srgbClr val="000000"/>
            </a:solidFill>
            <a:latin typeface="Arial"/>
            <a:cs typeface="Arial"/>
          </a:endParaRPr>
        </a:p>
        <a:p>
          <a:pPr algn="l" rtl="0">
            <a:lnSpc>
              <a:spcPts val="1000"/>
            </a:lnSpc>
            <a:defRPr sz="1000"/>
          </a:pPr>
          <a:endParaRPr lang="da-DK" sz="1000" b="0" i="0" u="none" strike="noStrike" baseline="0">
            <a:solidFill>
              <a:srgbClr val="000000"/>
            </a:solidFill>
            <a:latin typeface="Arial"/>
            <a:cs typeface="Arial"/>
          </a:endParaRPr>
        </a:p>
      </xdr:txBody>
    </xdr:sp>
    <xdr:clientData/>
  </xdr:twoCellAnchor>
  <xdr:twoCellAnchor>
    <xdr:from>
      <xdr:col>4</xdr:col>
      <xdr:colOff>428625</xdr:colOff>
      <xdr:row>31</xdr:row>
      <xdr:rowOff>104775</xdr:rowOff>
    </xdr:from>
    <xdr:to>
      <xdr:col>8</xdr:col>
      <xdr:colOff>447675</xdr:colOff>
      <xdr:row>39</xdr:row>
      <xdr:rowOff>76200</xdr:rowOff>
    </xdr:to>
    <xdr:sp macro="" textlink="">
      <xdr:nvSpPr>
        <xdr:cNvPr id="3" name="Text Box 2"/>
        <xdr:cNvSpPr txBox="1">
          <a:spLocks noChangeArrowheads="1"/>
        </xdr:cNvSpPr>
      </xdr:nvSpPr>
      <xdr:spPr bwMode="auto">
        <a:xfrm>
          <a:off x="4648200" y="5810250"/>
          <a:ext cx="2657475" cy="1266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a-DK" sz="1000" b="1" i="0" u="none" strike="noStrike" baseline="0">
              <a:solidFill>
                <a:srgbClr val="000000"/>
              </a:solidFill>
              <a:latin typeface="Arial"/>
              <a:cs typeface="Arial"/>
            </a:rPr>
            <a:t>Hovedregnestykke </a:t>
          </a:r>
          <a:r>
            <a:rPr lang="da-DK" sz="1000" b="0" i="0" u="none" strike="noStrike" baseline="0">
              <a:solidFill>
                <a:srgbClr val="000000"/>
              </a:solidFill>
              <a:latin typeface="Arial"/>
              <a:cs typeface="Arial"/>
            </a:rPr>
            <a:t>(mio.kr.)</a:t>
          </a:r>
        </a:p>
        <a:p>
          <a:pPr algn="l" rtl="0">
            <a:defRPr sz="1000"/>
          </a:pPr>
          <a:r>
            <a:rPr lang="da-DK" sz="1000" b="0" i="0" u="none" strike="noStrike" baseline="0">
              <a:solidFill>
                <a:srgbClr val="000000"/>
              </a:solidFill>
              <a:latin typeface="Arial"/>
              <a:cs typeface="Arial"/>
            </a:rPr>
            <a:t>I alt kvælstofvådområder og fosforvådområder: 1058,2 </a:t>
          </a:r>
        </a:p>
        <a:p>
          <a:pPr algn="l" rtl="0">
            <a:defRPr sz="1000"/>
          </a:pPr>
          <a:r>
            <a:rPr lang="da-DK" sz="1000" b="0" i="0" u="none" strike="noStrike" baseline="0">
              <a:solidFill>
                <a:srgbClr val="000000"/>
              </a:solidFill>
              <a:latin typeface="Arial"/>
              <a:cs typeface="Arial"/>
            </a:rPr>
            <a:t>Fosforvådområder: 82,2</a:t>
          </a:r>
        </a:p>
        <a:p>
          <a:pPr algn="l" rtl="0">
            <a:defRPr sz="1000"/>
          </a:pPr>
          <a:r>
            <a:rPr lang="da-DK" sz="1000" b="0" i="0" u="none" strike="noStrike" baseline="0">
              <a:solidFill>
                <a:srgbClr val="000000"/>
              </a:solidFill>
              <a:latin typeface="Arial"/>
              <a:cs typeface="Arial"/>
            </a:rPr>
            <a:t>- heraf opsøgende: 0,7</a:t>
          </a:r>
        </a:p>
        <a:p>
          <a:pPr algn="l" rtl="0">
            <a:defRPr sz="1000"/>
          </a:pPr>
          <a:r>
            <a:rPr lang="da-DK" sz="1000" b="0" i="0" u="none" strike="noStrike" baseline="0">
              <a:solidFill>
                <a:srgbClr val="000000"/>
              </a:solidFill>
              <a:latin typeface="Arial"/>
              <a:cs typeface="Arial"/>
            </a:rPr>
            <a:t>- heraf MIM adm.: 0,5 </a:t>
          </a:r>
        </a:p>
        <a:p>
          <a:pPr algn="l" rtl="0">
            <a:defRPr sz="1000"/>
          </a:pPr>
          <a:r>
            <a:rPr lang="da-DK" sz="1000" b="0" i="0" u="none" strike="noStrike" baseline="0">
              <a:solidFill>
                <a:srgbClr val="000000"/>
              </a:solidFill>
              <a:latin typeface="Arial"/>
              <a:cs typeface="Arial"/>
            </a:rPr>
            <a:t>- heraf kommuneandel: 44,6</a:t>
          </a: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andprojekter.d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R103"/>
  <sheetViews>
    <sheetView tabSelected="1" view="pageBreakPreview" topLeftCell="B1" zoomScale="70" zoomScaleNormal="60" zoomScaleSheetLayoutView="70" workbookViewId="0">
      <selection activeCell="K19" sqref="K19"/>
    </sheetView>
  </sheetViews>
  <sheetFormatPr defaultRowHeight="12.75"/>
  <cols>
    <col min="1" max="1" width="4.85546875" customWidth="1"/>
    <col min="2" max="2" width="31.140625" customWidth="1"/>
    <col min="3" max="3" width="17" customWidth="1"/>
    <col min="4" max="4" width="21.140625" customWidth="1"/>
    <col min="5" max="5" width="21.7109375" customWidth="1"/>
    <col min="6" max="6" width="20.140625" customWidth="1"/>
    <col min="7" max="7" width="13.28515625" customWidth="1"/>
    <col min="8" max="8" width="15" customWidth="1"/>
    <col min="9" max="9" width="12.5703125" customWidth="1"/>
    <col min="10" max="10" width="12.28515625" customWidth="1"/>
    <col min="11" max="11" width="15.7109375" bestFit="1" customWidth="1"/>
    <col min="12" max="12" width="15.7109375" customWidth="1"/>
    <col min="13" max="13" width="13.7109375" customWidth="1"/>
    <col min="14" max="14" width="11.7109375" customWidth="1"/>
    <col min="15" max="15" width="12" customWidth="1"/>
    <col min="16" max="16" width="15" bestFit="1" customWidth="1"/>
    <col min="17" max="17" width="15.140625" customWidth="1"/>
    <col min="18" max="18" width="45.5703125" customWidth="1"/>
    <col min="19" max="19" width="43.140625" bestFit="1" customWidth="1"/>
  </cols>
  <sheetData>
    <row r="1" spans="1:18">
      <c r="A1" s="23"/>
      <c r="B1" s="24" t="s">
        <v>25</v>
      </c>
      <c r="C1" s="23"/>
      <c r="D1" s="2"/>
      <c r="E1" s="2"/>
      <c r="F1" s="2"/>
      <c r="G1" s="2"/>
      <c r="H1" s="2"/>
      <c r="I1" s="2"/>
      <c r="J1" s="2"/>
      <c r="K1" s="2"/>
      <c r="L1" s="2"/>
      <c r="M1" s="2"/>
      <c r="N1" s="2"/>
      <c r="O1" s="2"/>
      <c r="P1" s="2"/>
      <c r="Q1" s="2"/>
      <c r="R1" s="2"/>
    </row>
    <row r="2" spans="1:18" ht="18">
      <c r="A2" s="2"/>
      <c r="B2" s="27"/>
      <c r="C2" s="2"/>
      <c r="D2" s="2"/>
      <c r="E2" s="2"/>
      <c r="F2" s="2"/>
      <c r="G2" s="2"/>
      <c r="H2" s="2"/>
      <c r="I2" s="2"/>
      <c r="J2" s="2"/>
      <c r="K2" s="2"/>
      <c r="L2" s="2"/>
      <c r="M2" s="2"/>
      <c r="N2" s="2"/>
      <c r="O2" s="2"/>
      <c r="P2" s="2"/>
      <c r="Q2" s="2"/>
      <c r="R2" s="2"/>
    </row>
    <row r="3" spans="1:18" ht="26.25">
      <c r="A3" s="2"/>
      <c r="B3" s="5" t="s">
        <v>24</v>
      </c>
      <c r="C3" s="2"/>
      <c r="D3" s="43" t="s">
        <v>98</v>
      </c>
      <c r="E3" s="44"/>
      <c r="F3" s="2"/>
      <c r="G3" s="36"/>
      <c r="H3" s="2"/>
      <c r="I3" s="2"/>
      <c r="J3" s="2"/>
      <c r="K3" s="2"/>
      <c r="L3" s="2"/>
      <c r="M3" s="2"/>
      <c r="N3" s="2"/>
      <c r="O3" s="2"/>
      <c r="P3" s="2"/>
      <c r="Q3" s="2"/>
      <c r="R3" s="2"/>
    </row>
    <row r="4" spans="1:18" ht="18">
      <c r="A4" s="2"/>
      <c r="B4" s="3" t="s">
        <v>0</v>
      </c>
      <c r="C4" s="43" t="s">
        <v>100</v>
      </c>
      <c r="D4" s="3"/>
      <c r="E4" s="3"/>
      <c r="F4" s="3"/>
      <c r="G4" s="2"/>
      <c r="H4" s="2"/>
      <c r="I4" s="2"/>
      <c r="J4" s="2"/>
      <c r="K4" s="2"/>
      <c r="L4" s="2"/>
      <c r="M4" s="2"/>
      <c r="N4" s="2"/>
      <c r="O4" s="2"/>
      <c r="P4" s="2"/>
      <c r="Q4" s="2"/>
      <c r="R4" s="2"/>
    </row>
    <row r="5" spans="1:18" ht="18">
      <c r="A5" s="2"/>
      <c r="B5" s="3" t="s">
        <v>1</v>
      </c>
      <c r="C5" s="43" t="s">
        <v>101</v>
      </c>
      <c r="D5" s="3"/>
      <c r="E5" s="3"/>
      <c r="F5" s="3"/>
      <c r="G5" s="2"/>
      <c r="H5" s="2"/>
      <c r="I5" s="2"/>
      <c r="J5" s="2"/>
      <c r="K5" s="2"/>
      <c r="L5" s="2"/>
      <c r="M5" s="2"/>
      <c r="N5" s="2"/>
      <c r="O5" s="53" t="s">
        <v>88</v>
      </c>
      <c r="P5" s="54"/>
      <c r="Q5" s="2"/>
      <c r="R5" s="2"/>
    </row>
    <row r="6" spans="1:18" ht="15" thickBot="1">
      <c r="A6" s="2"/>
      <c r="B6" s="3"/>
      <c r="C6" s="3"/>
      <c r="D6" s="3"/>
      <c r="E6" s="3"/>
      <c r="F6" s="3"/>
      <c r="G6" s="2"/>
      <c r="H6" s="2"/>
      <c r="I6" s="2"/>
      <c r="J6" s="2"/>
      <c r="K6" s="2"/>
      <c r="L6" s="2"/>
      <c r="M6" s="2"/>
      <c r="N6" s="2"/>
      <c r="O6" s="2"/>
      <c r="P6" s="2"/>
      <c r="Q6" s="2"/>
      <c r="R6" s="2"/>
    </row>
    <row r="7" spans="1:18" ht="14.25">
      <c r="A7" s="2"/>
      <c r="B7" s="3" t="s">
        <v>20</v>
      </c>
      <c r="C7" s="3"/>
      <c r="D7" s="3"/>
      <c r="E7" s="45" t="s">
        <v>99</v>
      </c>
      <c r="F7" s="45"/>
      <c r="G7" s="44"/>
      <c r="H7" s="44"/>
      <c r="I7" s="2"/>
      <c r="J7" s="2"/>
      <c r="K7" s="2"/>
      <c r="L7" s="2"/>
      <c r="M7" s="2"/>
      <c r="N7" s="2"/>
      <c r="O7" s="30" t="s">
        <v>18</v>
      </c>
      <c r="P7" s="34"/>
      <c r="Q7" s="31"/>
      <c r="R7" s="2"/>
    </row>
    <row r="8" spans="1:18" ht="15" thickBot="1">
      <c r="A8" s="2"/>
      <c r="B8" s="3"/>
      <c r="C8" s="3"/>
      <c r="D8" s="3"/>
      <c r="E8" s="3"/>
      <c r="F8" s="3"/>
      <c r="G8" s="2"/>
      <c r="H8" s="2"/>
      <c r="I8" s="2"/>
      <c r="J8" s="2"/>
      <c r="K8" s="2"/>
      <c r="L8" s="2"/>
      <c r="M8" s="2"/>
      <c r="N8" s="2"/>
      <c r="O8" s="32" t="s">
        <v>17</v>
      </c>
      <c r="P8" s="35"/>
      <c r="Q8" s="33"/>
      <c r="R8" s="2"/>
    </row>
    <row r="9" spans="1:18" ht="14.25">
      <c r="A9" s="2"/>
      <c r="B9" s="3" t="s">
        <v>2</v>
      </c>
      <c r="C9" s="3"/>
      <c r="D9" s="3"/>
      <c r="E9" s="3"/>
      <c r="F9" s="3"/>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ht="23.25">
      <c r="A11" s="51" t="s">
        <v>38</v>
      </c>
      <c r="B11" s="29" t="s">
        <v>28</v>
      </c>
      <c r="C11" s="7"/>
      <c r="D11" s="7"/>
      <c r="E11" s="7"/>
      <c r="F11" s="7"/>
      <c r="G11" s="7"/>
      <c r="H11" s="7"/>
      <c r="I11" s="7"/>
      <c r="J11" s="7"/>
      <c r="K11" s="7"/>
      <c r="L11" s="7"/>
      <c r="M11" s="7"/>
      <c r="N11" s="7"/>
      <c r="O11" s="7"/>
      <c r="P11" s="7"/>
      <c r="Q11" s="7"/>
      <c r="R11" s="2"/>
    </row>
    <row r="12" spans="1:18" ht="17.25" customHeight="1">
      <c r="A12" s="27"/>
      <c r="B12" s="8"/>
      <c r="C12" s="7"/>
      <c r="D12" s="7"/>
      <c r="E12" s="7"/>
      <c r="F12" s="7"/>
      <c r="G12" s="7"/>
      <c r="H12" s="7"/>
      <c r="I12" s="7"/>
      <c r="J12" s="7"/>
      <c r="K12" s="7"/>
      <c r="L12" s="7"/>
      <c r="M12" s="7"/>
      <c r="N12" s="7"/>
      <c r="O12" s="7"/>
      <c r="P12" s="7"/>
      <c r="Q12" s="7"/>
      <c r="R12" s="2"/>
    </row>
    <row r="13" spans="1:18" s="17" customFormat="1" ht="64.5" customHeight="1">
      <c r="A13" s="60" t="s">
        <v>36</v>
      </c>
      <c r="B13" s="62" t="s">
        <v>13</v>
      </c>
      <c r="C13" s="62" t="s">
        <v>12</v>
      </c>
      <c r="D13" s="62" t="s">
        <v>16</v>
      </c>
      <c r="E13" s="62" t="s">
        <v>31</v>
      </c>
      <c r="F13" s="62" t="s">
        <v>26</v>
      </c>
      <c r="G13" s="62" t="s">
        <v>33</v>
      </c>
      <c r="H13" s="62" t="s">
        <v>19</v>
      </c>
      <c r="I13" s="62" t="s">
        <v>9</v>
      </c>
      <c r="J13" s="62" t="s">
        <v>10</v>
      </c>
      <c r="K13" s="63" t="s">
        <v>44</v>
      </c>
      <c r="L13" s="63" t="s">
        <v>43</v>
      </c>
      <c r="M13" s="62" t="s">
        <v>3</v>
      </c>
      <c r="N13" s="62" t="s">
        <v>4</v>
      </c>
      <c r="O13" s="64" t="s">
        <v>34</v>
      </c>
      <c r="P13" s="62" t="s">
        <v>35</v>
      </c>
      <c r="Q13" s="61" t="s">
        <v>32</v>
      </c>
      <c r="R13" s="4" t="s">
        <v>21</v>
      </c>
    </row>
    <row r="14" spans="1:18" s="1" customFormat="1" ht="15.75">
      <c r="A14" s="23"/>
      <c r="B14" s="23"/>
      <c r="C14" s="6"/>
      <c r="D14" s="6"/>
      <c r="E14" s="9" t="s">
        <v>5</v>
      </c>
      <c r="F14" s="37">
        <f>SUM(F15:F28)</f>
        <v>147</v>
      </c>
      <c r="G14" s="37">
        <f>SUM(G15:G28)</f>
        <v>13.7</v>
      </c>
      <c r="H14" s="10">
        <f>SUM(H15:H28)</f>
        <v>172547</v>
      </c>
      <c r="I14" s="6"/>
      <c r="J14" s="6"/>
      <c r="K14" s="38">
        <f>SUM(K15:K28)</f>
        <v>696000</v>
      </c>
      <c r="L14" s="38">
        <f>SUM(L15:L28)</f>
        <v>696000</v>
      </c>
      <c r="M14" s="6"/>
      <c r="N14" s="6"/>
      <c r="O14" s="6"/>
      <c r="P14" s="6"/>
      <c r="Q14" s="23"/>
      <c r="R14" s="23"/>
    </row>
    <row r="15" spans="1:18" ht="15.75">
      <c r="A15" s="46"/>
      <c r="B15" s="65"/>
      <c r="C15" s="46"/>
      <c r="D15" s="46"/>
      <c r="E15" s="46"/>
      <c r="F15" s="47"/>
      <c r="G15" s="47"/>
      <c r="H15" s="48"/>
      <c r="I15" s="49"/>
      <c r="J15" s="49"/>
      <c r="K15" s="48"/>
      <c r="L15" s="48"/>
      <c r="M15" s="49"/>
      <c r="N15" s="49"/>
      <c r="O15" s="49" t="s">
        <v>92</v>
      </c>
      <c r="P15" s="46" t="s">
        <v>7</v>
      </c>
      <c r="Q15" s="39" t="e">
        <f t="shared" ref="Q15:Q28" si="0">(H15+K15)/F15</f>
        <v>#DIV/0!</v>
      </c>
      <c r="R15" s="42" t="e">
        <f>IF(MAX(Q15)&gt;2842,"OBS - kr/kg N overstiger 2842 pr. projekt",".")</f>
        <v>#DIV/0!</v>
      </c>
    </row>
    <row r="16" spans="1:18" ht="15.75">
      <c r="A16" s="46">
        <v>2</v>
      </c>
      <c r="B16" s="65" t="s">
        <v>93</v>
      </c>
      <c r="C16" s="46" t="s">
        <v>94</v>
      </c>
      <c r="D16" s="46" t="s">
        <v>94</v>
      </c>
      <c r="E16" s="46" t="s">
        <v>93</v>
      </c>
      <c r="F16" s="47">
        <v>52</v>
      </c>
      <c r="G16" s="47">
        <v>6.7</v>
      </c>
      <c r="H16" s="48">
        <v>98947</v>
      </c>
      <c r="I16" s="49">
        <v>41974</v>
      </c>
      <c r="J16" s="49">
        <v>42125</v>
      </c>
      <c r="K16" s="48">
        <v>312000</v>
      </c>
      <c r="L16" s="48">
        <v>312000</v>
      </c>
      <c r="M16" s="49">
        <v>42156</v>
      </c>
      <c r="N16" s="49">
        <v>42369</v>
      </c>
      <c r="O16" s="49" t="s">
        <v>92</v>
      </c>
      <c r="P16" s="46" t="s">
        <v>7</v>
      </c>
      <c r="Q16" s="39">
        <f t="shared" si="0"/>
        <v>7902.8269230769229</v>
      </c>
      <c r="R16" s="42" t="str">
        <f t="shared" ref="R16:R28" si="1">IF(MAX(Q16)&gt;2842,"OBS - kr/kg N overstiger 2842 pr. projekt",".")</f>
        <v>OBS - kr/kg N overstiger 2842 pr. projekt</v>
      </c>
    </row>
    <row r="17" spans="1:18" ht="15.75">
      <c r="A17" s="46">
        <v>3</v>
      </c>
      <c r="B17" s="46" t="s">
        <v>95</v>
      </c>
      <c r="C17" s="46" t="s">
        <v>94</v>
      </c>
      <c r="D17" s="46" t="s">
        <v>94</v>
      </c>
      <c r="E17" s="46" t="s">
        <v>95</v>
      </c>
      <c r="F17" s="47">
        <v>95</v>
      </c>
      <c r="G17" s="47">
        <v>7</v>
      </c>
      <c r="H17" s="48">
        <v>73600</v>
      </c>
      <c r="I17" s="49">
        <v>41852</v>
      </c>
      <c r="J17" s="49">
        <v>42004</v>
      </c>
      <c r="K17" s="48">
        <v>384000</v>
      </c>
      <c r="L17" s="48">
        <v>384000</v>
      </c>
      <c r="M17" s="49">
        <v>42005</v>
      </c>
      <c r="N17" s="49">
        <v>42369</v>
      </c>
      <c r="O17" s="49" t="s">
        <v>92</v>
      </c>
      <c r="P17" s="46" t="s">
        <v>7</v>
      </c>
      <c r="Q17" s="39">
        <f t="shared" si="0"/>
        <v>4816.8421052631575</v>
      </c>
      <c r="R17" s="42" t="str">
        <f t="shared" si="1"/>
        <v>OBS - kr/kg N overstiger 2842 pr. projekt</v>
      </c>
    </row>
    <row r="18" spans="1:18" ht="15.75">
      <c r="A18" s="46"/>
      <c r="B18" s="46"/>
      <c r="C18" s="46"/>
      <c r="D18" s="46"/>
      <c r="E18" s="46"/>
      <c r="F18" s="47"/>
      <c r="G18" s="47"/>
      <c r="H18" s="50"/>
      <c r="I18" s="49"/>
      <c r="J18" s="49"/>
      <c r="K18" s="48"/>
      <c r="L18" s="48"/>
      <c r="M18" s="49"/>
      <c r="N18" s="49"/>
      <c r="O18" s="49"/>
      <c r="P18" s="46"/>
      <c r="Q18" s="39" t="e">
        <f t="shared" si="0"/>
        <v>#DIV/0!</v>
      </c>
      <c r="R18" s="42" t="e">
        <f t="shared" si="1"/>
        <v>#DIV/0!</v>
      </c>
    </row>
    <row r="19" spans="1:18" ht="15.75">
      <c r="A19" s="46"/>
      <c r="B19" s="46"/>
      <c r="C19" s="46"/>
      <c r="D19" s="46"/>
      <c r="E19" s="46"/>
      <c r="F19" s="47"/>
      <c r="G19" s="47"/>
      <c r="H19" s="50"/>
      <c r="I19" s="49"/>
      <c r="J19" s="49"/>
      <c r="K19" s="48"/>
      <c r="L19" s="48"/>
      <c r="M19" s="49"/>
      <c r="N19" s="49"/>
      <c r="O19" s="49"/>
      <c r="P19" s="46"/>
      <c r="Q19" s="39" t="e">
        <f t="shared" si="0"/>
        <v>#DIV/0!</v>
      </c>
      <c r="R19" s="42" t="e">
        <f t="shared" si="1"/>
        <v>#DIV/0!</v>
      </c>
    </row>
    <row r="20" spans="1:18" ht="15.75">
      <c r="A20" s="46"/>
      <c r="B20" s="46"/>
      <c r="C20" s="46"/>
      <c r="D20" s="46"/>
      <c r="E20" s="46"/>
      <c r="F20" s="47"/>
      <c r="G20" s="47"/>
      <c r="H20" s="50"/>
      <c r="I20" s="49"/>
      <c r="J20" s="49"/>
      <c r="K20" s="48"/>
      <c r="L20" s="48"/>
      <c r="M20" s="49"/>
      <c r="N20" s="49"/>
      <c r="O20" s="49"/>
      <c r="P20" s="46"/>
      <c r="Q20" s="39" t="e">
        <f t="shared" si="0"/>
        <v>#DIV/0!</v>
      </c>
      <c r="R20" s="42" t="e">
        <f t="shared" si="1"/>
        <v>#DIV/0!</v>
      </c>
    </row>
    <row r="21" spans="1:18" ht="15.75">
      <c r="A21" s="46"/>
      <c r="B21" s="46"/>
      <c r="C21" s="46"/>
      <c r="D21" s="46"/>
      <c r="E21" s="46"/>
      <c r="F21" s="47"/>
      <c r="G21" s="47"/>
      <c r="H21" s="50"/>
      <c r="I21" s="49"/>
      <c r="J21" s="49"/>
      <c r="K21" s="48"/>
      <c r="L21" s="48"/>
      <c r="M21" s="49"/>
      <c r="N21" s="49"/>
      <c r="O21" s="49"/>
      <c r="P21" s="46"/>
      <c r="Q21" s="39" t="e">
        <f t="shared" si="0"/>
        <v>#DIV/0!</v>
      </c>
      <c r="R21" s="42" t="e">
        <f t="shared" si="1"/>
        <v>#DIV/0!</v>
      </c>
    </row>
    <row r="22" spans="1:18" ht="15.75">
      <c r="A22" s="46"/>
      <c r="B22" s="46"/>
      <c r="C22" s="46"/>
      <c r="D22" s="46"/>
      <c r="E22" s="46"/>
      <c r="F22" s="47"/>
      <c r="G22" s="47"/>
      <c r="H22" s="50"/>
      <c r="I22" s="49"/>
      <c r="J22" s="49"/>
      <c r="K22" s="48"/>
      <c r="L22" s="48"/>
      <c r="M22" s="49"/>
      <c r="N22" s="49"/>
      <c r="O22" s="49"/>
      <c r="P22" s="46"/>
      <c r="Q22" s="39" t="e">
        <f t="shared" si="0"/>
        <v>#DIV/0!</v>
      </c>
      <c r="R22" s="42" t="e">
        <f t="shared" si="1"/>
        <v>#DIV/0!</v>
      </c>
    </row>
    <row r="23" spans="1:18" ht="15.75">
      <c r="A23" s="46"/>
      <c r="B23" s="46"/>
      <c r="C23" s="46"/>
      <c r="D23" s="46"/>
      <c r="E23" s="46"/>
      <c r="F23" s="47"/>
      <c r="G23" s="47"/>
      <c r="H23" s="50"/>
      <c r="I23" s="49"/>
      <c r="J23" s="49"/>
      <c r="K23" s="48"/>
      <c r="L23" s="48"/>
      <c r="M23" s="49"/>
      <c r="N23" s="49"/>
      <c r="O23" s="49"/>
      <c r="P23" s="46"/>
      <c r="Q23" s="39" t="e">
        <f t="shared" si="0"/>
        <v>#DIV/0!</v>
      </c>
      <c r="R23" s="42" t="e">
        <f t="shared" si="1"/>
        <v>#DIV/0!</v>
      </c>
    </row>
    <row r="24" spans="1:18" ht="15.75">
      <c r="A24" s="46"/>
      <c r="B24" s="46"/>
      <c r="C24" s="46"/>
      <c r="D24" s="46"/>
      <c r="E24" s="46"/>
      <c r="F24" s="47"/>
      <c r="G24" s="47"/>
      <c r="H24" s="50"/>
      <c r="I24" s="49"/>
      <c r="J24" s="49"/>
      <c r="K24" s="48"/>
      <c r="L24" s="48"/>
      <c r="M24" s="49"/>
      <c r="N24" s="49"/>
      <c r="O24" s="49"/>
      <c r="P24" s="46"/>
      <c r="Q24" s="39" t="e">
        <f t="shared" si="0"/>
        <v>#DIV/0!</v>
      </c>
      <c r="R24" s="42" t="e">
        <f t="shared" si="1"/>
        <v>#DIV/0!</v>
      </c>
    </row>
    <row r="25" spans="1:18" ht="15.75">
      <c r="A25" s="46"/>
      <c r="B25" s="46"/>
      <c r="C25" s="46"/>
      <c r="D25" s="46"/>
      <c r="E25" s="46"/>
      <c r="F25" s="47"/>
      <c r="G25" s="47"/>
      <c r="H25" s="50"/>
      <c r="I25" s="49"/>
      <c r="J25" s="49"/>
      <c r="K25" s="48"/>
      <c r="L25" s="48"/>
      <c r="M25" s="49"/>
      <c r="N25" s="49"/>
      <c r="O25" s="49"/>
      <c r="P25" s="46"/>
      <c r="Q25" s="39" t="e">
        <f t="shared" si="0"/>
        <v>#DIV/0!</v>
      </c>
      <c r="R25" s="42" t="e">
        <f t="shared" si="1"/>
        <v>#DIV/0!</v>
      </c>
    </row>
    <row r="26" spans="1:18" ht="15.75">
      <c r="A26" s="46"/>
      <c r="B26" s="46"/>
      <c r="C26" s="46"/>
      <c r="D26" s="46"/>
      <c r="E26" s="46"/>
      <c r="F26" s="47"/>
      <c r="G26" s="47"/>
      <c r="H26" s="50"/>
      <c r="I26" s="49"/>
      <c r="J26" s="49"/>
      <c r="K26" s="48"/>
      <c r="L26" s="48"/>
      <c r="M26" s="49"/>
      <c r="N26" s="49"/>
      <c r="O26" s="49"/>
      <c r="P26" s="46"/>
      <c r="Q26" s="39" t="e">
        <f t="shared" si="0"/>
        <v>#DIV/0!</v>
      </c>
      <c r="R26" s="42" t="e">
        <f t="shared" si="1"/>
        <v>#DIV/0!</v>
      </c>
    </row>
    <row r="27" spans="1:18" ht="15.75">
      <c r="A27" s="46"/>
      <c r="B27" s="46"/>
      <c r="C27" s="46"/>
      <c r="D27" s="46"/>
      <c r="E27" s="46"/>
      <c r="F27" s="47"/>
      <c r="G27" s="47"/>
      <c r="H27" s="50"/>
      <c r="I27" s="49"/>
      <c r="J27" s="49"/>
      <c r="K27" s="48"/>
      <c r="L27" s="48"/>
      <c r="M27" s="49"/>
      <c r="N27" s="49"/>
      <c r="O27" s="49"/>
      <c r="P27" s="46"/>
      <c r="Q27" s="39" t="e">
        <f t="shared" si="0"/>
        <v>#DIV/0!</v>
      </c>
      <c r="R27" s="42" t="e">
        <f t="shared" si="1"/>
        <v>#DIV/0!</v>
      </c>
    </row>
    <row r="28" spans="1:18" ht="15.75">
      <c r="A28" s="46"/>
      <c r="B28" s="46"/>
      <c r="C28" s="46"/>
      <c r="D28" s="46"/>
      <c r="E28" s="46"/>
      <c r="F28" s="47"/>
      <c r="G28" s="47"/>
      <c r="H28" s="50"/>
      <c r="I28" s="49"/>
      <c r="J28" s="49"/>
      <c r="K28" s="48"/>
      <c r="L28" s="48"/>
      <c r="M28" s="49"/>
      <c r="N28" s="49"/>
      <c r="O28" s="49"/>
      <c r="P28" s="46"/>
      <c r="Q28" s="39" t="e">
        <f t="shared" si="0"/>
        <v>#DIV/0!</v>
      </c>
      <c r="R28" s="42" t="e">
        <f t="shared" si="1"/>
        <v>#DIV/0!</v>
      </c>
    </row>
    <row r="29" spans="1:18" ht="15.75">
      <c r="A29" s="11"/>
      <c r="B29" s="11"/>
      <c r="C29" s="11"/>
      <c r="D29" s="11"/>
      <c r="E29" s="97" t="s">
        <v>27</v>
      </c>
      <c r="F29" s="8"/>
      <c r="G29" s="98">
        <f>F14/G14</f>
        <v>10.729927007299271</v>
      </c>
      <c r="H29" s="99" t="s">
        <v>45</v>
      </c>
      <c r="I29" s="100"/>
      <c r="J29" s="41" t="str">
        <f>IF(G29&lt;20,"OBS!! Værdi opfylder ikke krav",".")</f>
        <v>OBS!! Værdi opfylder ikke krav</v>
      </c>
      <c r="K29" s="13"/>
      <c r="L29" s="13"/>
      <c r="M29" s="12"/>
      <c r="N29" s="13"/>
      <c r="O29" s="13"/>
      <c r="P29" s="13"/>
      <c r="Q29" s="11"/>
      <c r="R29" s="7"/>
    </row>
    <row r="30" spans="1:18" ht="16.5" thickBot="1">
      <c r="A30" s="11"/>
      <c r="B30" s="11"/>
      <c r="C30" s="11"/>
      <c r="D30" s="11"/>
      <c r="E30" s="52" t="s">
        <v>37</v>
      </c>
      <c r="F30" s="15"/>
      <c r="G30" s="14">
        <f>(H14+K14)/F14</f>
        <v>5908.482993197279</v>
      </c>
      <c r="H30" s="18" t="s">
        <v>30</v>
      </c>
      <c r="I30" s="18"/>
      <c r="J30" s="13"/>
      <c r="K30" s="13"/>
      <c r="L30" s="13"/>
      <c r="M30" s="12"/>
      <c r="N30" s="13"/>
      <c r="O30" s="13"/>
      <c r="P30" s="13"/>
      <c r="Q30" s="11"/>
      <c r="R30" s="7"/>
    </row>
    <row r="31" spans="1:18" ht="15.75">
      <c r="A31" s="11"/>
      <c r="B31" s="11"/>
      <c r="C31" s="11"/>
      <c r="D31" s="11"/>
      <c r="E31" s="56"/>
      <c r="F31" s="8"/>
      <c r="G31" s="16"/>
      <c r="H31" s="12"/>
      <c r="I31" s="12"/>
      <c r="J31" s="13"/>
      <c r="K31" s="13"/>
      <c r="L31" s="13"/>
      <c r="M31" s="12"/>
      <c r="N31" s="13"/>
      <c r="O31" s="13"/>
      <c r="P31" s="13"/>
      <c r="Q31" s="11"/>
      <c r="R31" s="7"/>
    </row>
    <row r="32" spans="1:18" ht="15.75">
      <c r="A32" s="56" t="s">
        <v>39</v>
      </c>
      <c r="B32" s="56" t="s">
        <v>89</v>
      </c>
      <c r="C32" s="11"/>
      <c r="D32" s="11"/>
      <c r="E32" s="56"/>
      <c r="F32" s="8"/>
      <c r="G32" s="16"/>
      <c r="H32" s="12"/>
      <c r="I32" s="12"/>
      <c r="J32" s="13"/>
      <c r="K32" s="13"/>
      <c r="L32" s="13"/>
      <c r="M32" s="12"/>
      <c r="N32" s="13"/>
      <c r="O32" s="13"/>
      <c r="P32" s="13"/>
      <c r="Q32" s="11"/>
      <c r="R32" s="7"/>
    </row>
    <row r="33" spans="1:18" ht="15.75">
      <c r="A33" s="46">
        <v>1</v>
      </c>
      <c r="B33" s="65" t="s">
        <v>90</v>
      </c>
      <c r="C33" s="46" t="s">
        <v>91</v>
      </c>
      <c r="D33" s="46" t="s">
        <v>96</v>
      </c>
      <c r="E33" s="56" t="s">
        <v>97</v>
      </c>
      <c r="F33" s="8"/>
      <c r="G33" s="16"/>
      <c r="H33" s="48"/>
      <c r="I33" s="12"/>
      <c r="J33" s="13"/>
      <c r="K33" s="48"/>
      <c r="L33" s="48"/>
      <c r="M33" s="12"/>
      <c r="N33" s="13"/>
      <c r="O33" s="13"/>
      <c r="P33" s="58" t="s">
        <v>40</v>
      </c>
      <c r="Q33" s="11"/>
      <c r="R33" s="7"/>
    </row>
    <row r="34" spans="1:18" ht="15.75">
      <c r="A34" s="46"/>
      <c r="B34" s="65"/>
      <c r="C34" s="46"/>
      <c r="D34" s="46"/>
      <c r="E34" s="56"/>
      <c r="F34" s="8"/>
      <c r="G34" s="16"/>
      <c r="H34" s="48"/>
      <c r="I34" s="12"/>
      <c r="J34" s="13"/>
      <c r="K34" s="48"/>
      <c r="L34" s="48"/>
      <c r="M34" s="12"/>
      <c r="N34" s="13"/>
      <c r="O34" s="13"/>
      <c r="P34" s="58" t="s">
        <v>40</v>
      </c>
      <c r="Q34" s="11"/>
      <c r="R34" s="7"/>
    </row>
    <row r="35" spans="1:18" ht="15.75">
      <c r="A35" s="46"/>
      <c r="B35" s="46"/>
      <c r="C35" s="46"/>
      <c r="D35" s="46"/>
      <c r="E35" s="56"/>
      <c r="F35" s="8"/>
      <c r="G35" s="16"/>
      <c r="H35" s="48"/>
      <c r="I35" s="12"/>
      <c r="J35" s="13"/>
      <c r="K35" s="48"/>
      <c r="L35" s="48"/>
      <c r="M35" s="12"/>
      <c r="N35" s="13"/>
      <c r="O35" s="13"/>
      <c r="P35" s="58" t="s">
        <v>40</v>
      </c>
      <c r="Q35" s="11"/>
      <c r="R35" s="7"/>
    </row>
    <row r="36" spans="1:18" ht="15.75">
      <c r="A36" s="46"/>
      <c r="B36" s="46"/>
      <c r="C36" s="46"/>
      <c r="D36" s="46"/>
      <c r="E36" s="56"/>
      <c r="F36" s="8"/>
      <c r="G36" s="16"/>
      <c r="H36" s="50"/>
      <c r="I36" s="12"/>
      <c r="J36" s="13"/>
      <c r="K36" s="50"/>
      <c r="L36" s="50"/>
      <c r="M36" s="12"/>
      <c r="N36" s="13"/>
      <c r="O36" s="13"/>
      <c r="P36" s="58" t="s">
        <v>40</v>
      </c>
      <c r="Q36" s="11"/>
      <c r="R36" s="7"/>
    </row>
    <row r="37" spans="1:18" ht="15.75">
      <c r="A37" s="8"/>
      <c r="B37" s="8"/>
      <c r="C37" s="8"/>
      <c r="D37" s="8"/>
      <c r="E37" s="8"/>
      <c r="F37" s="8"/>
      <c r="G37" s="56" t="s">
        <v>5</v>
      </c>
      <c r="H37" s="59">
        <f>SUM(H33:H36)</f>
        <v>0</v>
      </c>
      <c r="I37" s="8"/>
      <c r="J37" s="8"/>
      <c r="K37" s="59">
        <f>SUM(K33:K36)</f>
        <v>0</v>
      </c>
      <c r="L37" s="59">
        <f>SUM(L33:L36)</f>
        <v>0</v>
      </c>
      <c r="M37" s="12"/>
      <c r="N37" s="13"/>
      <c r="O37" s="13"/>
      <c r="P37" s="57"/>
      <c r="Q37" s="11"/>
      <c r="R37" s="7"/>
    </row>
    <row r="38" spans="1:18" ht="18.75" thickBot="1">
      <c r="A38" s="28"/>
      <c r="B38" s="15"/>
      <c r="C38" s="15"/>
      <c r="D38" s="15"/>
      <c r="E38" s="15"/>
      <c r="F38" s="15"/>
      <c r="G38" s="15"/>
      <c r="H38" s="15"/>
      <c r="I38" s="15"/>
      <c r="J38" s="15"/>
      <c r="K38" s="15"/>
      <c r="L38" s="15"/>
      <c r="M38" s="12"/>
      <c r="N38" s="13"/>
      <c r="O38" s="13"/>
      <c r="P38" s="13"/>
      <c r="Q38" s="11"/>
      <c r="R38" s="7"/>
    </row>
    <row r="39" spans="1:18" ht="16.5" thickBot="1">
      <c r="A39" s="4" t="s">
        <v>11</v>
      </c>
      <c r="B39" s="7"/>
      <c r="C39" s="7"/>
      <c r="D39" s="6"/>
      <c r="E39" s="7"/>
      <c r="F39" s="7"/>
      <c r="G39" s="7"/>
      <c r="H39" s="7"/>
      <c r="I39" s="7"/>
      <c r="J39" s="7"/>
      <c r="K39" s="7"/>
      <c r="L39" s="7"/>
      <c r="M39" s="7"/>
      <c r="N39" s="7"/>
      <c r="O39" s="7"/>
      <c r="P39" s="7"/>
      <c r="Q39" s="7"/>
      <c r="R39" s="7"/>
    </row>
    <row r="40" spans="1:18" ht="18">
      <c r="A40" s="101">
        <v>1</v>
      </c>
      <c r="B40" s="55" t="s">
        <v>81</v>
      </c>
      <c r="C40" s="7"/>
      <c r="D40" s="7"/>
      <c r="E40" s="7"/>
      <c r="F40" s="7"/>
      <c r="G40" s="7"/>
      <c r="H40" s="7"/>
      <c r="I40" s="7"/>
      <c r="J40" s="7"/>
      <c r="K40" s="7"/>
      <c r="L40" s="7"/>
      <c r="M40" s="7"/>
      <c r="N40" s="19" t="s">
        <v>14</v>
      </c>
      <c r="O40" s="20"/>
      <c r="P40" s="20"/>
      <c r="Q40" s="21"/>
      <c r="R40" s="7"/>
    </row>
    <row r="41" spans="1:18" ht="18">
      <c r="A41" s="101">
        <v>2</v>
      </c>
      <c r="B41" s="7" t="s">
        <v>82</v>
      </c>
      <c r="C41" s="7"/>
      <c r="D41" s="7"/>
      <c r="E41" s="7"/>
      <c r="F41" s="7"/>
      <c r="G41" s="7"/>
      <c r="H41" s="7"/>
      <c r="I41" s="7"/>
      <c r="J41" s="7"/>
      <c r="K41" s="7"/>
      <c r="L41" s="7"/>
      <c r="M41" s="7"/>
      <c r="N41" s="25" t="s">
        <v>29</v>
      </c>
      <c r="O41" s="26"/>
      <c r="P41" s="26"/>
      <c r="Q41" s="40">
        <f>F14</f>
        <v>147</v>
      </c>
      <c r="R41" s="7"/>
    </row>
    <row r="42" spans="1:18" ht="18">
      <c r="A42" s="101">
        <v>3</v>
      </c>
      <c r="B42" s="55" t="s">
        <v>84</v>
      </c>
      <c r="C42" s="7"/>
      <c r="D42" s="7"/>
      <c r="E42" s="7"/>
      <c r="F42" s="7"/>
      <c r="G42" s="7"/>
      <c r="H42" s="7"/>
      <c r="I42" s="7"/>
      <c r="J42" s="7"/>
      <c r="K42" s="7"/>
      <c r="L42" s="7"/>
      <c r="M42" s="7"/>
      <c r="N42" s="25" t="s">
        <v>15</v>
      </c>
      <c r="O42" s="26"/>
      <c r="P42" s="26"/>
      <c r="Q42" s="40">
        <f>G14</f>
        <v>13.7</v>
      </c>
      <c r="R42" s="7"/>
    </row>
    <row r="43" spans="1:18" ht="18">
      <c r="A43" s="3"/>
      <c r="B43" s="55" t="s">
        <v>85</v>
      </c>
      <c r="C43" s="7"/>
      <c r="D43" s="7"/>
      <c r="E43" s="7"/>
      <c r="F43" s="7"/>
      <c r="G43" s="7"/>
      <c r="H43" s="7"/>
      <c r="I43" s="7"/>
      <c r="J43" s="7"/>
      <c r="K43" s="7"/>
      <c r="L43" s="7"/>
      <c r="M43" s="7"/>
      <c r="N43" s="25" t="s">
        <v>41</v>
      </c>
      <c r="O43" s="26"/>
      <c r="P43" s="26"/>
      <c r="Q43" s="96">
        <f>Q41/Q42</f>
        <v>10.729927007299271</v>
      </c>
      <c r="R43" s="7"/>
    </row>
    <row r="44" spans="1:18" ht="18.75" thickBot="1">
      <c r="A44" s="3"/>
      <c r="B44" s="55" t="s">
        <v>86</v>
      </c>
      <c r="C44" s="7"/>
      <c r="D44" s="7"/>
      <c r="E44" s="7"/>
      <c r="F44" s="7"/>
      <c r="G44" s="7"/>
      <c r="H44" s="7"/>
      <c r="I44" s="7"/>
      <c r="J44" s="7"/>
      <c r="K44" s="7"/>
      <c r="L44" s="7"/>
      <c r="M44" s="7"/>
      <c r="N44" s="66" t="s">
        <v>42</v>
      </c>
      <c r="O44" s="22"/>
      <c r="P44" s="22"/>
      <c r="Q44" s="67">
        <f>H14+L14+H37+L37</f>
        <v>868547</v>
      </c>
      <c r="R44" s="7"/>
    </row>
    <row r="45" spans="1:18" ht="15">
      <c r="A45" s="3"/>
      <c r="B45" s="55" t="s">
        <v>83</v>
      </c>
      <c r="C45" s="7"/>
      <c r="D45" s="7"/>
      <c r="E45" s="7"/>
      <c r="F45" s="7"/>
      <c r="G45" s="7"/>
      <c r="H45" s="7"/>
      <c r="I45" s="7"/>
      <c r="J45" s="7"/>
      <c r="K45" s="7"/>
      <c r="L45" s="7"/>
      <c r="M45" s="7"/>
      <c r="N45" s="7"/>
      <c r="O45" s="7"/>
      <c r="P45" s="7"/>
      <c r="Q45" s="7"/>
      <c r="R45" s="7"/>
    </row>
    <row r="46" spans="1:18" ht="15">
      <c r="A46" s="3"/>
      <c r="B46" s="55" t="s">
        <v>87</v>
      </c>
      <c r="C46" s="7"/>
      <c r="D46" s="7"/>
      <c r="E46" s="7"/>
      <c r="F46" s="7"/>
      <c r="G46" s="7"/>
      <c r="H46" s="7"/>
      <c r="I46" s="7"/>
      <c r="J46" s="7"/>
      <c r="K46" s="7"/>
      <c r="L46" s="7"/>
      <c r="M46" s="7"/>
      <c r="N46" s="7"/>
      <c r="O46" s="7"/>
      <c r="P46" s="7"/>
      <c r="Q46" s="7"/>
      <c r="R46" s="7"/>
    </row>
    <row r="47" spans="1:18" ht="15">
      <c r="A47" s="7"/>
      <c r="B47" s="7"/>
      <c r="C47" s="7"/>
      <c r="D47" s="7"/>
      <c r="E47" s="7"/>
      <c r="F47" s="7"/>
      <c r="G47" s="7"/>
      <c r="H47" s="7"/>
      <c r="I47" s="7"/>
      <c r="J47" s="7"/>
      <c r="K47" s="7"/>
      <c r="L47" s="7"/>
      <c r="M47" s="7"/>
      <c r="N47" s="7"/>
      <c r="O47" s="7"/>
      <c r="P47" s="7"/>
      <c r="Q47" s="7"/>
      <c r="R47" s="7"/>
    </row>
    <row r="99" spans="17:17">
      <c r="Q99" t="s">
        <v>7</v>
      </c>
    </row>
    <row r="100" spans="17:17">
      <c r="Q100" t="s">
        <v>6</v>
      </c>
    </row>
    <row r="101" spans="17:17">
      <c r="Q101" t="s">
        <v>8</v>
      </c>
    </row>
    <row r="102" spans="17:17">
      <c r="Q102" t="s">
        <v>22</v>
      </c>
    </row>
    <row r="103" spans="17:17">
      <c r="Q103" t="s">
        <v>23</v>
      </c>
    </row>
  </sheetData>
  <phoneticPr fontId="3" type="noConversion"/>
  <dataValidations count="2">
    <dataValidation type="list" allowBlank="1" showInputMessage="1" showErrorMessage="1" sqref="P15:P28">
      <formula1>$Q$99:$Q$103</formula1>
    </dataValidation>
    <dataValidation type="list" allowBlank="1" showInputMessage="1" showErrorMessage="1" sqref="Q29:Q38">
      <formula1>$Q$99:$Q$101</formula1>
    </dataValidation>
  </dataValidations>
  <hyperlinks>
    <hyperlink ref="O8" r:id="rId1"/>
  </hyperlinks>
  <printOptions gridLines="1"/>
  <pageMargins left="0.43307086614173229" right="0.15748031496062992" top="0.35433070866141736" bottom="0.39370078740157483" header="0" footer="0"/>
  <pageSetup paperSize="9" scale="53"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dimension ref="A1:K44"/>
  <sheetViews>
    <sheetView workbookViewId="0">
      <selection activeCell="H5" sqref="H5"/>
    </sheetView>
  </sheetViews>
  <sheetFormatPr defaultColWidth="15.7109375" defaultRowHeight="12.75"/>
  <cols>
    <col min="1" max="1" width="28.28515625" style="68" customWidth="1"/>
    <col min="2" max="2" width="12.5703125" style="69" bestFit="1" customWidth="1"/>
    <col min="3" max="3" width="10.42578125" style="69" customWidth="1"/>
    <col min="4" max="4" width="12" style="70" bestFit="1" customWidth="1"/>
    <col min="5" max="5" width="9.42578125" style="70" customWidth="1"/>
    <col min="6" max="6" width="11.28515625" style="70" customWidth="1"/>
    <col min="7" max="7" width="11" style="70" bestFit="1" customWidth="1"/>
    <col min="8" max="8" width="7.85546875" style="70" bestFit="1" customWidth="1"/>
    <col min="9" max="9" width="13.7109375" style="70" bestFit="1" customWidth="1"/>
    <col min="10" max="10" width="17.85546875" style="70" customWidth="1"/>
    <col min="11" max="11" width="16.85546875" style="70" customWidth="1"/>
    <col min="12" max="12" width="13.85546875" style="70" customWidth="1"/>
    <col min="13" max="16384" width="15.7109375" style="70"/>
  </cols>
  <sheetData>
    <row r="1" spans="1:6">
      <c r="D1" s="70" t="s">
        <v>46</v>
      </c>
    </row>
    <row r="2" spans="1:6" ht="18">
      <c r="A2" s="71" t="s">
        <v>47</v>
      </c>
      <c r="E2" s="72"/>
    </row>
    <row r="3" spans="1:6">
      <c r="A3" s="73" t="s">
        <v>48</v>
      </c>
      <c r="D3" s="73" t="s">
        <v>49</v>
      </c>
    </row>
    <row r="4" spans="1:6" ht="13.5" thickBot="1">
      <c r="D4" s="69" t="s">
        <v>50</v>
      </c>
    </row>
    <row r="5" spans="1:6" s="1" customFormat="1" ht="53.25" customHeight="1">
      <c r="A5" s="74" t="s">
        <v>51</v>
      </c>
      <c r="B5" s="75" t="s">
        <v>52</v>
      </c>
      <c r="C5" s="76" t="s">
        <v>53</v>
      </c>
      <c r="D5" s="77" t="s">
        <v>54</v>
      </c>
    </row>
    <row r="6" spans="1:6" s="82" customFormat="1">
      <c r="A6" s="78"/>
      <c r="B6" s="79" t="s">
        <v>55</v>
      </c>
      <c r="C6" s="80" t="s">
        <v>56</v>
      </c>
      <c r="D6" s="81" t="s">
        <v>56</v>
      </c>
    </row>
    <row r="7" spans="1:6" ht="15" customHeight="1">
      <c r="A7" s="83" t="s">
        <v>57</v>
      </c>
      <c r="B7" s="84">
        <v>62</v>
      </c>
      <c r="C7" s="85">
        <v>106.58117337454836</v>
      </c>
      <c r="D7" s="86">
        <v>58.685436203763658</v>
      </c>
    </row>
    <row r="8" spans="1:6">
      <c r="A8" s="87" t="s">
        <v>58</v>
      </c>
      <c r="B8" s="84">
        <v>8618</v>
      </c>
      <c r="C8" s="85">
        <v>20933.895862486686</v>
      </c>
      <c r="D8" s="86">
        <v>11526.564882307484</v>
      </c>
      <c r="F8" s="88"/>
    </row>
    <row r="9" spans="1:6">
      <c r="A9" s="87" t="s">
        <v>59</v>
      </c>
      <c r="B9" s="84">
        <v>570</v>
      </c>
      <c r="C9" s="85">
        <v>1446.4587815117277</v>
      </c>
      <c r="D9" s="86">
        <v>796.44520562250682</v>
      </c>
    </row>
    <row r="10" spans="1:6">
      <c r="A10" s="87" t="s">
        <v>60</v>
      </c>
      <c r="B10" s="84">
        <v>294</v>
      </c>
      <c r="C10" s="85">
        <v>1492.1364272436767</v>
      </c>
      <c r="D10" s="86">
        <v>821.59610685269126</v>
      </c>
    </row>
    <row r="11" spans="1:6">
      <c r="A11" s="87" t="s">
        <v>61</v>
      </c>
      <c r="B11" s="84">
        <v>3056</v>
      </c>
      <c r="C11" s="85">
        <v>7749.9738925207294</v>
      </c>
      <c r="D11" s="86">
        <v>4267.269575387957</v>
      </c>
    </row>
    <row r="12" spans="1:6">
      <c r="A12" s="87" t="s">
        <v>62</v>
      </c>
      <c r="B12" s="84">
        <v>70</v>
      </c>
      <c r="C12" s="85">
        <v>355.2705779151612</v>
      </c>
      <c r="D12" s="86">
        <v>195.61812067921221</v>
      </c>
    </row>
    <row r="13" spans="1:6">
      <c r="A13" s="87" t="s">
        <v>63</v>
      </c>
      <c r="B13" s="84">
        <v>3604</v>
      </c>
      <c r="C13" s="85">
        <v>9145.6797343302915</v>
      </c>
      <c r="D13" s="86">
        <v>5035.7693351991475</v>
      </c>
    </row>
    <row r="14" spans="1:6">
      <c r="A14" s="87" t="s">
        <v>64</v>
      </c>
      <c r="B14" s="84">
        <v>2472</v>
      </c>
      <c r="C14" s="85">
        <v>12546.126694375405</v>
      </c>
      <c r="D14" s="86">
        <v>6908.1142045573224</v>
      </c>
    </row>
    <row r="15" spans="1:6">
      <c r="A15" s="87" t="s">
        <v>65</v>
      </c>
      <c r="B15" s="84">
        <v>490</v>
      </c>
      <c r="C15" s="85">
        <v>1243.447022703064</v>
      </c>
      <c r="D15" s="86">
        <v>684.6634223772428</v>
      </c>
    </row>
    <row r="16" spans="1:6">
      <c r="A16" s="87" t="s">
        <v>66</v>
      </c>
      <c r="B16" s="84">
        <v>186</v>
      </c>
      <c r="C16" s="85">
        <v>944.0046784602855</v>
      </c>
      <c r="D16" s="86">
        <v>519.78529209047815</v>
      </c>
    </row>
    <row r="17" spans="1:4">
      <c r="A17" s="87" t="s">
        <v>67</v>
      </c>
      <c r="B17" s="84">
        <v>726</v>
      </c>
      <c r="C17" s="85">
        <v>1842.3317111886215</v>
      </c>
      <c r="D17" s="86">
        <v>1014.4196829507719</v>
      </c>
    </row>
    <row r="18" spans="1:4">
      <c r="A18" s="87" t="s">
        <v>68</v>
      </c>
      <c r="B18" s="84">
        <v>160</v>
      </c>
      <c r="C18" s="85">
        <v>406.02351761732706</v>
      </c>
      <c r="D18" s="86">
        <v>223.56356649052825</v>
      </c>
    </row>
    <row r="19" spans="1:4">
      <c r="A19" s="87" t="s">
        <v>69</v>
      </c>
      <c r="B19" s="84">
        <v>186</v>
      </c>
      <c r="C19" s="85">
        <v>472.00233923014275</v>
      </c>
      <c r="D19" s="86">
        <v>259.89264604523908</v>
      </c>
    </row>
    <row r="20" spans="1:4">
      <c r="A20" s="87" t="s">
        <v>70</v>
      </c>
      <c r="B20" s="84">
        <v>0</v>
      </c>
      <c r="C20" s="85">
        <v>0</v>
      </c>
      <c r="D20" s="86">
        <v>0</v>
      </c>
    </row>
    <row r="21" spans="1:4">
      <c r="A21" s="87" t="s">
        <v>71</v>
      </c>
      <c r="B21" s="84">
        <v>160</v>
      </c>
      <c r="C21" s="85">
        <v>406.02351761732706</v>
      </c>
      <c r="D21" s="86">
        <v>223.56356649052825</v>
      </c>
    </row>
    <row r="22" spans="1:4">
      <c r="A22" s="87" t="s">
        <v>72</v>
      </c>
      <c r="B22" s="84">
        <v>0</v>
      </c>
      <c r="C22" s="85">
        <v>0</v>
      </c>
      <c r="D22" s="86">
        <v>0</v>
      </c>
    </row>
    <row r="23" spans="1:4" ht="14.45" customHeight="1">
      <c r="A23" s="87" t="s">
        <v>73</v>
      </c>
      <c r="B23" s="84">
        <v>1340</v>
      </c>
      <c r="C23" s="85">
        <v>3400.4469600451143</v>
      </c>
      <c r="D23" s="86">
        <v>1872.3448693581738</v>
      </c>
    </row>
    <row r="24" spans="1:4">
      <c r="A24" s="87" t="s">
        <v>74</v>
      </c>
      <c r="B24" s="84">
        <v>80</v>
      </c>
      <c r="C24" s="85">
        <v>203.01175880866353</v>
      </c>
      <c r="D24" s="86">
        <v>111.78178324526412</v>
      </c>
    </row>
    <row r="25" spans="1:4">
      <c r="A25" s="87" t="s">
        <v>75</v>
      </c>
      <c r="B25" s="84">
        <v>316</v>
      </c>
      <c r="C25" s="85">
        <v>801.89644729422093</v>
      </c>
      <c r="D25" s="86">
        <v>441.53804381879326</v>
      </c>
    </row>
    <row r="26" spans="1:4">
      <c r="A26" s="87" t="s">
        <v>76</v>
      </c>
      <c r="B26" s="84">
        <v>6346</v>
      </c>
      <c r="C26" s="85">
        <v>16103.907767497238</v>
      </c>
      <c r="D26" s="86">
        <v>8867.0899559305781</v>
      </c>
    </row>
    <row r="27" spans="1:4">
      <c r="A27" s="87" t="s">
        <v>77</v>
      </c>
      <c r="B27" s="84">
        <v>0</v>
      </c>
      <c r="C27" s="85">
        <v>0</v>
      </c>
      <c r="D27" s="86">
        <v>0</v>
      </c>
    </row>
    <row r="28" spans="1:4">
      <c r="A28" s="87" t="s">
        <v>78</v>
      </c>
      <c r="B28" s="84">
        <v>0</v>
      </c>
      <c r="C28" s="85">
        <v>0</v>
      </c>
      <c r="D28" s="86">
        <v>0</v>
      </c>
    </row>
    <row r="29" spans="1:4">
      <c r="A29" s="89" t="s">
        <v>79</v>
      </c>
      <c r="B29" s="84">
        <v>551.79999999999995</v>
      </c>
      <c r="C29" s="85">
        <v>1400.7811357797784</v>
      </c>
      <c r="D29" s="86">
        <v>771.29430439232237</v>
      </c>
    </row>
    <row r="30" spans="1:4" s="94" customFormat="1" ht="16.5" thickBot="1">
      <c r="A30" s="90" t="s">
        <v>80</v>
      </c>
      <c r="B30" s="91">
        <v>29287.8</v>
      </c>
      <c r="C30" s="92">
        <v>81000</v>
      </c>
      <c r="D30" s="93">
        <v>44600</v>
      </c>
    </row>
    <row r="44" spans="11:11">
      <c r="K44" s="9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P-VOP 2.2</vt:lpstr>
      <vt:lpstr>Økonomifordeling</vt:lpstr>
      <vt:lpstr>'P-VOP 2.2'!Udskriftsområde</vt:lpstr>
    </vt:vector>
  </TitlesOfParts>
  <Company>Miljøministeriet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Kirkebæk</dc:creator>
  <cp:lastModifiedBy>Jørgen Grundvad Nielsen</cp:lastModifiedBy>
  <cp:lastPrinted>2013-11-07T12:53:35Z</cp:lastPrinted>
  <dcterms:created xsi:type="dcterms:W3CDTF">2010-04-19T11:21:39Z</dcterms:created>
  <dcterms:modified xsi:type="dcterms:W3CDTF">2015-01-12T12:59:32Z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